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2"/>
  </bookViews>
  <sheets>
    <sheet name="Титульный лист" sheetId="1" r:id="rId1"/>
    <sheet name="Раздел 2" sheetId="2" r:id="rId2"/>
    <sheet name="Раздел 3" sheetId="3" r:id="rId3"/>
    <sheet name="Раздел 4" sheetId="4" r:id="rId4"/>
  </sheets>
  <definedNames>
    <definedName name="_xlnm.Print_Area" localSheetId="2">'Раздел 3'!$A$1:$J$73</definedName>
    <definedName name="_xlnm.Print_Area" localSheetId="3">'Раздел 4'!$A$1:$I$192</definedName>
  </definedNames>
  <calcPr fullCalcOnLoad="1"/>
</workbook>
</file>

<file path=xl/sharedStrings.xml><?xml version="1.0" encoding="utf-8"?>
<sst xmlns="http://schemas.openxmlformats.org/spreadsheetml/2006/main" count="566" uniqueCount="256">
  <si>
    <t>ИНН/КПП</t>
  </si>
  <si>
    <t>Адрес фактического местонахождения</t>
  </si>
  <si>
    <t xml:space="preserve">Наименование органа, осуществляющего </t>
  </si>
  <si>
    <t>функции и полномочия учредителя</t>
  </si>
  <si>
    <t>План финансово-хозяйственной деятельности</t>
  </si>
  <si>
    <t>" ______" _______________ 20___г.</t>
  </si>
  <si>
    <t>_____________________________________________</t>
  </si>
  <si>
    <t>(подпись)</t>
  </si>
  <si>
    <t>(расшифровка подписи)</t>
  </si>
  <si>
    <t>I. Сведения о деятельности бюджетного учреждения</t>
  </si>
  <si>
    <t>______________________________________________________________________________________________________________</t>
  </si>
  <si>
    <t>Наименование показателя</t>
  </si>
  <si>
    <t>Сумма, руб.</t>
  </si>
  <si>
    <t>из них:</t>
  </si>
  <si>
    <t>в том числе: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</si>
  <si>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</si>
  <si>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</si>
  <si>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</si>
  <si>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просроченная кредиторская задолженность</t>
  </si>
  <si>
    <t xml:space="preserve">в том числе </t>
  </si>
  <si>
    <t>1.1.2. Стоимость имущества, приобретенного учреждением за счет выделенных собственником имущества средств</t>
  </si>
  <si>
    <t>1.1.4. Остаточная стоимость недвижимого государственного имущества</t>
  </si>
  <si>
    <t xml:space="preserve">1.1.3. Стоимость имущества, приобретенного учреждением за счет доходов, полученных от платной и иной приносящей доход деятельности </t>
  </si>
  <si>
    <t>1.1.1. Стоимость имущества, закрепленного собственником имущества за учреждением на праве оперативного управления</t>
  </si>
  <si>
    <t>1.2. Общая балансовая стоимость движимого имущества, всего</t>
  </si>
  <si>
    <t>1.1 Общая балансовая стоимость недвижимого государственного имущества, всего</t>
  </si>
  <si>
    <t>1.2.1. Общая балансовая стоимость особо ценного движимого имущества</t>
  </si>
  <si>
    <t>1.2.2 Остаточная стоимость особо ценного движимого имущества</t>
  </si>
  <si>
    <t>II. Финансовые активы, всего</t>
  </si>
  <si>
    <t>I. Нефинансовые активы, всего:</t>
  </si>
  <si>
    <t>КОСГУ</t>
  </si>
  <si>
    <t>Остаток средств на начало планируемого года *</t>
  </si>
  <si>
    <t>Поступления, всего:</t>
  </si>
  <si>
    <t>субсидии на выполнение государственного задания</t>
  </si>
  <si>
    <t>целевые субсидии</t>
  </si>
  <si>
    <t>Расходы (выплаты),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</si>
  <si>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</si>
  <si>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</si>
  <si>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</si>
  <si>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</si>
  <si>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услуги</t>
  </si>
  <si>
    <t>пособия по социальной помощи населению</t>
  </si>
  <si>
    <t>увеличение стоимости основных средств</t>
  </si>
  <si>
    <t>увеличение стоимости материальных запасов</t>
  </si>
  <si>
    <t>Остаток средств на конец планируемого года **</t>
  </si>
  <si>
    <t>* Указывается планируемый остаток средств на начало планируемого года.</t>
  </si>
  <si>
    <t>** Указывается планируемый остаток средств на конец планируемого года.</t>
  </si>
  <si>
    <t xml:space="preserve">бюджетные инвестиции </t>
  </si>
  <si>
    <t>Услуга №1</t>
  </si>
  <si>
    <t>Услуга №2</t>
  </si>
  <si>
    <t>по счетам, открытым в кредитных организациях</t>
  </si>
  <si>
    <t>командировки (суточные)</t>
  </si>
  <si>
    <t xml:space="preserve">оплата труда </t>
  </si>
  <si>
    <t>начисления на выплаты по оплате труда</t>
  </si>
  <si>
    <t>командировки (проезд)</t>
  </si>
  <si>
    <t xml:space="preserve">электроэнергия </t>
  </si>
  <si>
    <t>газ</t>
  </si>
  <si>
    <t xml:space="preserve">водоснабжение </t>
  </si>
  <si>
    <t>теплоснабжение</t>
  </si>
  <si>
    <t>работы и услуги по содержанию имущества</t>
  </si>
  <si>
    <t xml:space="preserve">текущий ремонт оборудования </t>
  </si>
  <si>
    <t>капитальный ремонт</t>
  </si>
  <si>
    <t>коммунальные услуги (прочие)</t>
  </si>
  <si>
    <t>текущий ремонт зданий</t>
  </si>
  <si>
    <t>прочие работы,услуги</t>
  </si>
  <si>
    <t>оплата труда и начисления (внештатная)</t>
  </si>
  <si>
    <t>автострахование</t>
  </si>
  <si>
    <t>вневедомственная охрана</t>
  </si>
  <si>
    <t xml:space="preserve">прочие текущие расходы </t>
  </si>
  <si>
    <t>налог на землю</t>
  </si>
  <si>
    <t>приобретение оборудования</t>
  </si>
  <si>
    <t>расходные материалы</t>
  </si>
  <si>
    <t>медикаменты</t>
  </si>
  <si>
    <t>мягкий инвентарь</t>
  </si>
  <si>
    <t>продукты питания</t>
  </si>
  <si>
    <t>горюче-смазочные материалы</t>
  </si>
  <si>
    <t>коммунальные услуги (уголь)</t>
  </si>
  <si>
    <t>Всего доходов</t>
  </si>
  <si>
    <t>ИТОГО</t>
  </si>
  <si>
    <t>за счет средств субсидий на выполнение госзадания</t>
  </si>
  <si>
    <t>за счет средств целевых субсидий</t>
  </si>
  <si>
    <t xml:space="preserve">за счет бюджетных инвестиций </t>
  </si>
  <si>
    <t>за счет средств от приносящей доход деятельности</t>
  </si>
  <si>
    <t>по лицевым счетам, открытым в органах, осуществляющих ведение лицевых счетов учреждений</t>
  </si>
  <si>
    <t>№ п/п</t>
  </si>
  <si>
    <t>Наименование имущества</t>
  </si>
  <si>
    <t>Адрес обьекта</t>
  </si>
  <si>
    <t>Площадь обьекта</t>
  </si>
  <si>
    <t>Год постройки</t>
  </si>
  <si>
    <t>Номер/дата свидетельства о государственной регистрации прва собственности Воронежской области</t>
  </si>
  <si>
    <t>Номер/дата свидетельства о гос.регистрации права оперативного управления или хозяйственного ведения</t>
  </si>
  <si>
    <t>ЗДАНИЯ</t>
  </si>
  <si>
    <t>СООРУЖЕНИЯ</t>
  </si>
  <si>
    <t>ПЕРЕДАТОЧНЫЕ УСТРОЙСТВА</t>
  </si>
  <si>
    <t>Полное наименование объекта (марка, модель)</t>
  </si>
  <si>
    <t>Год выпуска</t>
  </si>
  <si>
    <t>Балансовая стоимость в руб.</t>
  </si>
  <si>
    <t>1.</t>
  </si>
  <si>
    <t>Балансовая стоимость (руб.)</t>
  </si>
  <si>
    <t>Остаточная стоимость (руб.)</t>
  </si>
  <si>
    <t>Местонахождение ОС (адрес)</t>
  </si>
  <si>
    <t>Балансовая стоимость, руб.</t>
  </si>
  <si>
    <t>Сумма начисленной амортизации,  руб.</t>
  </si>
  <si>
    <t xml:space="preserve">Остаточная стоимость, руб. </t>
  </si>
  <si>
    <t>Х</t>
  </si>
  <si>
    <t xml:space="preserve">поступления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лиц осуществляется на платной основе </t>
  </si>
  <si>
    <t>безвозмездные поступления</t>
  </si>
  <si>
    <t>Телефон учреждения</t>
  </si>
  <si>
    <t>Адрес электронной почты</t>
  </si>
  <si>
    <t>1.4. Задачи и перспективы развития, стоящие перед учреждением:</t>
  </si>
  <si>
    <t>II. Показатели финансового состояния учреждения</t>
  </si>
  <si>
    <t>III. Показатели по поступлениям и расходам (выплатам) учреждения</t>
  </si>
  <si>
    <t xml:space="preserve">IV. Перечень  имущества, закрепленного за учреждением  </t>
  </si>
  <si>
    <t xml:space="preserve">4.1.  Перечень недвижимого имущества, закрепленного за учреждением </t>
  </si>
  <si>
    <t>4.2. Перечень движимого имущества, балансовая стоимость которого превыщает 500 тыс. рублей. (особо ценное имущество)</t>
  </si>
  <si>
    <t>4.3. Перечень иного движимого имущества, балансовая стоимость которого не превышает 500 тыс. рублей, без которого осуществление бюджетным учреждением своей основной деятельности будет                                                                                                                                                           существенно   затруднено.</t>
  </si>
  <si>
    <t xml:space="preserve">Руководитель учреждения </t>
  </si>
  <si>
    <t>____________________________</t>
  </si>
  <si>
    <t xml:space="preserve">Экономист </t>
  </si>
  <si>
    <t>Главный бухгалтер</t>
  </si>
  <si>
    <t>3620008446/362001001</t>
  </si>
  <si>
    <t>ул. 9 Января,17</t>
  </si>
  <si>
    <t>8-(47362)-2-55-46,8-(47362)-2-40-77</t>
  </si>
  <si>
    <t>pavdominternat@yandex.ru</t>
  </si>
  <si>
    <t>граждан пожилого возраста и инвалидов,социально-бытовое обслуживание</t>
  </si>
  <si>
    <t xml:space="preserve">проживающих,оказание медицинской, психологической и юридической помощи лицам, </t>
  </si>
  <si>
    <t>находящимся в доме-интернате, питание проживающих,уход за ними, организация</t>
  </si>
  <si>
    <t>посильной трудовой деятельности, отдыха и досуга.</t>
  </si>
  <si>
    <t>проживания</t>
  </si>
  <si>
    <t>некоммерческой организацией, созданной Воронежской областью для оказания услуг</t>
  </si>
  <si>
    <t>в  целях обеспечения реализации предусмотренных законодательством Российской</t>
  </si>
  <si>
    <t>Федерации полномочий в сфере социального обслуживания населения</t>
  </si>
  <si>
    <r>
      <t>1.3. Общая характеристика существующего положения  учреждения</t>
    </r>
    <r>
      <rPr>
        <sz val="12"/>
        <color indexed="8"/>
        <rFont val="Times New Roman"/>
        <family val="1"/>
      </rPr>
      <t xml:space="preserve">:Учреждение является </t>
    </r>
  </si>
  <si>
    <t xml:space="preserve">Открыть отделение </t>
  </si>
  <si>
    <t>милосердия</t>
  </si>
  <si>
    <r>
      <t xml:space="preserve">Наименование учреждения </t>
    </r>
    <r>
      <rPr>
        <b/>
        <sz val="12"/>
        <color indexed="8"/>
        <rFont val="Times New Roman"/>
        <family val="1"/>
      </rPr>
      <t>БУ ВО "Павловский дом-интернат для престарелых и инвалидов"</t>
    </r>
  </si>
  <si>
    <t>здание</t>
  </si>
  <si>
    <t>36-АВ 146420 от 18.09.2008 г.</t>
  </si>
  <si>
    <t>36-АВ 304525 от 11.03.2009 г.</t>
  </si>
  <si>
    <t>Воронежская обл.,г.Павловск,ул.Покровская.29</t>
  </si>
  <si>
    <t>Воронежская обл.,г.Павловск,ул.9Января,17</t>
  </si>
  <si>
    <t>36-АВ 494267 от 10.09.2009 г.</t>
  </si>
  <si>
    <t>36-АВ 494266 от 10.09.2009 г.</t>
  </si>
  <si>
    <t>36-АВ 494268 от 10.09.2009 г.</t>
  </si>
  <si>
    <t>36-АВ 494269 от 10.09.2009 г.</t>
  </si>
  <si>
    <t>итого</t>
  </si>
  <si>
    <t>навес</t>
  </si>
  <si>
    <t>забор</t>
  </si>
  <si>
    <t>беседка</t>
  </si>
  <si>
    <t>ворота</t>
  </si>
  <si>
    <t>калитка</t>
  </si>
  <si>
    <t>туалет</t>
  </si>
  <si>
    <t>внешняя водопроводная сеть</t>
  </si>
  <si>
    <t>внешняя канализационная сеть</t>
  </si>
  <si>
    <t>отстойник горизонтальный канализационный</t>
  </si>
  <si>
    <t>ограждение кирпичное</t>
  </si>
  <si>
    <t>сарай для хоз.нужд</t>
  </si>
  <si>
    <t>котельная</t>
  </si>
  <si>
    <t>системный блок</t>
  </si>
  <si>
    <t>принтер</t>
  </si>
  <si>
    <t>сигнализатор</t>
  </si>
  <si>
    <t>монитор</t>
  </si>
  <si>
    <t>компьютер</t>
  </si>
  <si>
    <t>копир-принт-сканер</t>
  </si>
  <si>
    <t>плита электрическая</t>
  </si>
  <si>
    <t>котел газовый</t>
  </si>
  <si>
    <t>телевизор</t>
  </si>
  <si>
    <t>счетчик газовый</t>
  </si>
  <si>
    <t>стерилизатор воздушный</t>
  </si>
  <si>
    <t>морозильная камера</t>
  </si>
  <si>
    <t>холодильник</t>
  </si>
  <si>
    <t>стиральная машина</t>
  </si>
  <si>
    <t>морозильник -ларь</t>
  </si>
  <si>
    <t>холодильник Норд ДХ-271-060</t>
  </si>
  <si>
    <t>холодильник Норд ДХ-428-7-011</t>
  </si>
  <si>
    <t>Холодильник Саратов</t>
  </si>
  <si>
    <t>водонагреватель накопительный ЕS 70V</t>
  </si>
  <si>
    <t>водонагреватель накопительный H80-VIER 80</t>
  </si>
  <si>
    <t>котел КСГВ - 40</t>
  </si>
  <si>
    <t>Ларь морозильный POZIS-Свияга</t>
  </si>
  <si>
    <t>Холодильник Саратов КШМХ 105</t>
  </si>
  <si>
    <t>Холодильник Атлант 268-00</t>
  </si>
  <si>
    <t>Холодильник Атлант 367-00</t>
  </si>
  <si>
    <t>Машинка стиральная</t>
  </si>
  <si>
    <t>прес гладильный настольный</t>
  </si>
  <si>
    <t>мясорубка ММ-12</t>
  </si>
  <si>
    <t>картофелечистка МОК-150</t>
  </si>
  <si>
    <t>машина протирочно-резательная МПР-350-02</t>
  </si>
  <si>
    <t>Плита электрическая 3 конф без духовки ПЭП - 0,51М</t>
  </si>
  <si>
    <t>Холодильник "Атлант"МХ 367-00</t>
  </si>
  <si>
    <t>факс</t>
  </si>
  <si>
    <t>принтер Куосеrа FS-13000D</t>
  </si>
  <si>
    <t>компьютер RAMEC STORM</t>
  </si>
  <si>
    <t>Монитор 19 LCD</t>
  </si>
  <si>
    <t>КОМПЬЮТЕНР</t>
  </si>
  <si>
    <t>копир-принтер -сканер Canon</t>
  </si>
  <si>
    <t>компьютер Flatron W-1942S</t>
  </si>
  <si>
    <t>шкаф 3-х ств</t>
  </si>
  <si>
    <t>шкаф 4-х ств</t>
  </si>
  <si>
    <t>шкаф 5-х ств</t>
  </si>
  <si>
    <t>шкаф 2-х ств</t>
  </si>
  <si>
    <t>насос</t>
  </si>
  <si>
    <t>кресло-туалет</t>
  </si>
  <si>
    <t>стол письменный</t>
  </si>
  <si>
    <t>шкаф 5-и дверный</t>
  </si>
  <si>
    <t>шкаф стеклянный</t>
  </si>
  <si>
    <t>шкаф 4-х дверный</t>
  </si>
  <si>
    <t>стол угловой</t>
  </si>
  <si>
    <t>стол обеден з-х метр</t>
  </si>
  <si>
    <t>стелаж стеклянный</t>
  </si>
  <si>
    <t>стелаж 3-х секционный</t>
  </si>
  <si>
    <t>шкаф одежный</t>
  </si>
  <si>
    <t>весы товарные ВТ-8908-200-УС</t>
  </si>
  <si>
    <t>дыхательный аппарат</t>
  </si>
  <si>
    <t>шкаф платенной 3-х створч</t>
  </si>
  <si>
    <t>дверь противопожарная</t>
  </si>
  <si>
    <t>шкаф трехстворчатый</t>
  </si>
  <si>
    <t>стол письмненный 2-х тумбовый с ящиками</t>
  </si>
  <si>
    <t>секция многоместн."Трио"-см 82/2 к-23</t>
  </si>
  <si>
    <t>шкаф д/одежды и белья 2 отделения 660*560*1800</t>
  </si>
  <si>
    <t>Стол разделочный столешница нер. СРО-1500</t>
  </si>
  <si>
    <t>стелаж кухонный полки нерж СКК-1400</t>
  </si>
  <si>
    <t>Стеллаж для стаканов сетки хром  СКСК-2</t>
  </si>
  <si>
    <t>кровать с круглой спинкой без колес МСК-124</t>
  </si>
  <si>
    <t>шкаф д/одежды и белья 2 отдел МД-502</t>
  </si>
  <si>
    <t>Стеллаж кухонный СКК-1400</t>
  </si>
  <si>
    <t>Полка для кухонных досок</t>
  </si>
  <si>
    <t>кровать с круглой спинкой без колес</t>
  </si>
  <si>
    <t>тумба подкат.450*430*660</t>
  </si>
  <si>
    <t>тумба прикроват. На меб.колесах с ящ. И дверкой 430*450*660</t>
  </si>
  <si>
    <t xml:space="preserve">Диван </t>
  </si>
  <si>
    <t xml:space="preserve">шкаф 3-х ств </t>
  </si>
  <si>
    <t>ВАЗ 21074</t>
  </si>
  <si>
    <t>ГАЗ 2705</t>
  </si>
  <si>
    <r>
      <t xml:space="preserve">поступления от оказания учреждением услуг (выполнения работ) </t>
    </r>
    <r>
      <rPr>
        <b/>
        <sz val="16"/>
        <color indexed="8"/>
        <rFont val="Times New Roman"/>
        <family val="1"/>
      </rPr>
      <t>сверх утвержденного государственного задания</t>
    </r>
    <r>
      <rPr>
        <sz val="16"/>
        <color indexed="8"/>
        <rFont val="Times New Roman"/>
        <family val="1"/>
      </rPr>
      <t>, а также поступлений от иной приносящей доход деятельности</t>
    </r>
  </si>
  <si>
    <t>Услуга №1"Социальное обслуживание в домах-интернатах для престарелых и инвалидов"</t>
  </si>
  <si>
    <t>Директор</t>
  </si>
  <si>
    <t>Гл.бухгалтер</t>
  </si>
  <si>
    <t>396422,Воронежская область, г.Павловск,</t>
  </si>
  <si>
    <t>Михайличенко М.В.</t>
  </si>
  <si>
    <t>УТВЕРЖДАЮ</t>
  </si>
  <si>
    <t>_______________                                  Гладышева Г.Ф.</t>
  </si>
  <si>
    <t>(подпись)                                                                  (расшифровка подписи)</t>
  </si>
  <si>
    <t>"_________"</t>
  </si>
  <si>
    <t>_______________________20________г.</t>
  </si>
  <si>
    <r>
      <t xml:space="preserve">1.1. Цели деятельности  учреждения: </t>
    </r>
    <r>
      <rPr>
        <sz val="12"/>
        <color indexed="8"/>
        <rFont val="Times New Roman"/>
        <family val="1"/>
      </rPr>
      <t>Обеспечение создания условий жизнедеятельности</t>
    </r>
    <r>
      <rPr>
        <b/>
        <sz val="12"/>
        <color indexed="8"/>
        <rFont val="Times New Roman"/>
        <family val="1"/>
      </rPr>
      <t xml:space="preserve"> </t>
    </r>
  </si>
  <si>
    <r>
      <t xml:space="preserve">1.2. Виды деятельности учреждения: </t>
    </r>
    <r>
      <rPr>
        <sz val="12"/>
        <color indexed="8"/>
        <rFont val="Times New Roman"/>
        <family val="1"/>
      </rPr>
      <t>предоставление социальных услуг с обеспечением</t>
    </r>
  </si>
  <si>
    <t xml:space="preserve">Первый заместитель руководителя департамента </t>
  </si>
  <si>
    <t>социальной защиты Воронежской области</t>
  </si>
  <si>
    <t>Департамент социальной защиты</t>
  </si>
  <si>
    <t>Воронежской области</t>
  </si>
  <si>
    <t>налог на имущество</t>
  </si>
  <si>
    <t>прочие расходы</t>
  </si>
  <si>
    <t>Левченко В.Б.</t>
  </si>
  <si>
    <t>на         2016      год</t>
  </si>
  <si>
    <t>УТОЧНЕННЫЙ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</si>
</sst>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#,##0.0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0" fillId="32" borderId="0" xfId="0" applyFill="1" applyAlignment="1">
      <alignment/>
    </xf>
    <xf numFmtId="0" fontId="5" fillId="33" borderId="11" xfId="0" applyFont="1" applyFill="1" applyBorder="1" applyAlignment="1">
      <alignment vertical="top" wrapText="1"/>
    </xf>
    <xf numFmtId="0" fontId="15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34" borderId="10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vertical="top" wrapText="1"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4" fillId="34" borderId="10" xfId="0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wrapText="1"/>
    </xf>
    <xf numFmtId="2" fontId="8" fillId="34" borderId="10" xfId="0" applyNumberFormat="1" applyFont="1" applyFill="1" applyBorder="1" applyAlignment="1">
      <alignment wrapText="1"/>
    </xf>
    <xf numFmtId="2" fontId="8" fillId="34" borderId="10" xfId="0" applyNumberFormat="1" applyFont="1" applyFill="1" applyBorder="1" applyAlignment="1">
      <alignment/>
    </xf>
    <xf numFmtId="2" fontId="16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 horizontal="center" wrapText="1"/>
    </xf>
    <xf numFmtId="0" fontId="13" fillId="34" borderId="10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wrapText="1"/>
    </xf>
    <xf numFmtId="4" fontId="8" fillId="34" borderId="10" xfId="0" applyNumberFormat="1" applyFont="1" applyFill="1" applyBorder="1" applyAlignment="1">
      <alignment wrapText="1"/>
    </xf>
    <xf numFmtId="4" fontId="8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16" fillId="34" borderId="10" xfId="0" applyNumberFormat="1" applyFont="1" applyFill="1" applyBorder="1" applyAlignment="1">
      <alignment/>
    </xf>
    <xf numFmtId="0" fontId="13" fillId="34" borderId="10" xfId="0" applyFont="1" applyFill="1" applyBorder="1" applyAlignment="1">
      <alignment horizontal="center" wrapText="1"/>
    </xf>
    <xf numFmtId="2" fontId="8" fillId="34" borderId="10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34" borderId="0" xfId="0" applyFont="1" applyFill="1" applyAlignment="1">
      <alignment/>
    </xf>
    <xf numFmtId="0" fontId="49" fillId="33" borderId="0" xfId="0" applyFont="1" applyFill="1" applyAlignment="1">
      <alignment/>
    </xf>
    <xf numFmtId="0" fontId="8" fillId="0" borderId="0" xfId="0" applyFont="1" applyAlignment="1">
      <alignment/>
    </xf>
    <xf numFmtId="171" fontId="4" fillId="34" borderId="10" xfId="0" applyNumberFormat="1" applyFont="1" applyFill="1" applyBorder="1" applyAlignment="1">
      <alignment wrapText="1"/>
    </xf>
    <xf numFmtId="171" fontId="8" fillId="34" borderId="10" xfId="0" applyNumberFormat="1" applyFont="1" applyFill="1" applyBorder="1" applyAlignment="1">
      <alignment wrapText="1"/>
    </xf>
    <xf numFmtId="171" fontId="4" fillId="34" borderId="10" xfId="0" applyNumberFormat="1" applyFont="1" applyFill="1" applyBorder="1" applyAlignment="1">
      <alignment/>
    </xf>
    <xf numFmtId="171" fontId="8" fillId="0" borderId="10" xfId="0" applyNumberFormat="1" applyFont="1" applyBorder="1" applyAlignment="1">
      <alignment/>
    </xf>
    <xf numFmtId="171" fontId="16" fillId="0" borderId="10" xfId="0" applyNumberFormat="1" applyFont="1" applyBorder="1" applyAlignment="1">
      <alignment/>
    </xf>
    <xf numFmtId="171" fontId="8" fillId="34" borderId="10" xfId="0" applyNumberFormat="1" applyFont="1" applyFill="1" applyBorder="1" applyAlignment="1">
      <alignment/>
    </xf>
    <xf numFmtId="171" fontId="8" fillId="34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wrapText="1"/>
    </xf>
    <xf numFmtId="4" fontId="11" fillId="0" borderId="10" xfId="0" applyNumberFormat="1" applyFont="1" applyBorder="1" applyAlignment="1">
      <alignment/>
    </xf>
    <xf numFmtId="0" fontId="50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12" fillId="0" borderId="10" xfId="0" applyFont="1" applyBorder="1" applyAlignment="1">
      <alignment/>
    </xf>
    <xf numFmtId="4" fontId="12" fillId="34" borderId="1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4" fontId="12" fillId="0" borderId="10" xfId="0" applyNumberFormat="1" applyFont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171" fontId="16" fillId="34" borderId="10" xfId="0" applyNumberFormat="1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0" xfId="42" applyAlignment="1" applyProtection="1">
      <alignment horizontal="left"/>
      <protection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6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vdominternat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zoomScalePageLayoutView="0" workbookViewId="0" topLeftCell="A25">
      <selection activeCell="M19" sqref="M19"/>
    </sheetView>
  </sheetViews>
  <sheetFormatPr defaultColWidth="9.140625" defaultRowHeight="15"/>
  <cols>
    <col min="1" max="1" width="19.00390625" style="0" customWidth="1"/>
    <col min="2" max="2" width="22.57421875" style="0" customWidth="1"/>
    <col min="4" max="4" width="7.8515625" style="0" customWidth="1"/>
    <col min="6" max="6" width="27.140625" style="0" customWidth="1"/>
    <col min="7" max="7" width="0.13671875" style="0" hidden="1" customWidth="1"/>
    <col min="8" max="8" width="4.140625" style="0" customWidth="1"/>
    <col min="9" max="9" width="0.71875" style="0" customWidth="1"/>
  </cols>
  <sheetData>
    <row r="1" spans="1:17" ht="15.75">
      <c r="A1" s="1"/>
      <c r="B1" s="1"/>
      <c r="C1" s="106" t="s">
        <v>240</v>
      </c>
      <c r="D1" s="106"/>
      <c r="E1" s="106"/>
      <c r="F1" s="106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1"/>
      <c r="B2" s="1"/>
      <c r="C2" s="5" t="s">
        <v>247</v>
      </c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5" t="s">
        <v>248</v>
      </c>
      <c r="D3" s="5"/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"/>
      <c r="B4" s="1"/>
      <c r="C4" s="1"/>
      <c r="D4" s="110"/>
      <c r="E4" s="110"/>
      <c r="F4" s="110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6.5" customHeight="1">
      <c r="A5" s="1"/>
      <c r="B5" s="1"/>
      <c r="C5" s="100" t="s">
        <v>241</v>
      </c>
      <c r="D5" s="99"/>
      <c r="E5" s="99"/>
      <c r="F5" s="99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0.5" customHeight="1">
      <c r="A6" s="1"/>
      <c r="B6" s="1"/>
      <c r="C6" s="107" t="s">
        <v>242</v>
      </c>
      <c r="D6" s="107"/>
      <c r="E6" s="107"/>
      <c r="F6" s="107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1"/>
      <c r="B7" s="1"/>
      <c r="C7" s="2"/>
      <c r="D7" s="2"/>
      <c r="E7" s="15"/>
      <c r="F7" s="15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9" customHeight="1">
      <c r="A8" s="1"/>
      <c r="B8" s="1"/>
      <c r="C8" s="109"/>
      <c r="D8" s="109"/>
      <c r="E8" s="109"/>
      <c r="F8" s="109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>
      <c r="A9" s="1"/>
      <c r="B9" s="1"/>
      <c r="C9" s="100" t="s">
        <v>243</v>
      </c>
      <c r="D9" s="99"/>
      <c r="E9" s="101" t="s">
        <v>244</v>
      </c>
      <c r="F9" s="10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>
      <c r="A10" s="1"/>
      <c r="B10" s="1"/>
      <c r="C10" s="44"/>
      <c r="D10" s="3"/>
      <c r="E10" s="43"/>
      <c r="F10" s="4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>
      <c r="A11" s="1"/>
      <c r="B11" s="1"/>
      <c r="C11" s="44"/>
      <c r="D11" s="3"/>
      <c r="E11" s="43"/>
      <c r="F11" s="4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>
      <c r="A12" s="1"/>
      <c r="B12" s="1"/>
      <c r="C12" s="1"/>
      <c r="D12" s="5"/>
      <c r="E12" s="5"/>
      <c r="F12" s="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>
      <c r="A13" s="1"/>
      <c r="B13" s="97" t="s">
        <v>255</v>
      </c>
      <c r="C13" s="97"/>
      <c r="D13" s="97"/>
      <c r="E13" s="97"/>
      <c r="F13" s="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8.75">
      <c r="A14" s="98" t="s">
        <v>4</v>
      </c>
      <c r="B14" s="98"/>
      <c r="C14" s="98"/>
      <c r="D14" s="98"/>
      <c r="E14" s="98"/>
      <c r="F14" s="9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8.75">
      <c r="A15" s="98" t="s">
        <v>254</v>
      </c>
      <c r="B15" s="98"/>
      <c r="C15" s="98"/>
      <c r="D15" s="98"/>
      <c r="E15" s="98"/>
      <c r="F15" s="9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8.75">
      <c r="A16" s="4"/>
      <c r="B16" s="4"/>
      <c r="C16" s="4"/>
      <c r="D16" s="4"/>
      <c r="E16" s="4"/>
      <c r="F16" s="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8.75">
      <c r="A17" s="102" t="s">
        <v>5</v>
      </c>
      <c r="B17" s="102"/>
      <c r="C17" s="102"/>
      <c r="D17" s="102"/>
      <c r="E17" s="102"/>
      <c r="F17" s="10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8.75">
      <c r="A18" s="42"/>
      <c r="B18" s="42"/>
      <c r="C18" s="42"/>
      <c r="D18" s="42"/>
      <c r="E18" s="42"/>
      <c r="F18" s="4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96" t="s">
        <v>135</v>
      </c>
      <c r="B20" s="96"/>
      <c r="C20" s="96"/>
      <c r="D20" s="96"/>
      <c r="E20" s="96"/>
      <c r="F20" s="9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96"/>
      <c r="B21" s="96"/>
      <c r="C21" s="96"/>
      <c r="D21" s="96"/>
      <c r="E21" s="96"/>
      <c r="F21" s="9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4" t="s">
        <v>0</v>
      </c>
      <c r="B22" s="2"/>
      <c r="C22" s="99" t="s">
        <v>120</v>
      </c>
      <c r="D22" s="99"/>
      <c r="E22" s="99"/>
      <c r="F22" s="9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2"/>
      <c r="B23" s="2"/>
      <c r="C23" s="3"/>
      <c r="D23" s="3"/>
      <c r="E23" s="3"/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 customHeight="1">
      <c r="A24" s="2" t="s">
        <v>1</v>
      </c>
      <c r="B24" s="2"/>
      <c r="C24" s="94" t="s">
        <v>238</v>
      </c>
      <c r="D24" s="95"/>
      <c r="E24" s="95"/>
      <c r="F24" s="9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2"/>
      <c r="B25" s="2"/>
      <c r="C25" s="99" t="s">
        <v>121</v>
      </c>
      <c r="D25" s="99"/>
      <c r="E25" s="99"/>
      <c r="F25" s="9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99" t="s">
        <v>107</v>
      </c>
      <c r="B26" s="99"/>
      <c r="C26" s="99" t="s">
        <v>122</v>
      </c>
      <c r="D26" s="99"/>
      <c r="E26" s="99"/>
      <c r="F26" s="9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3"/>
      <c r="B27" s="3"/>
      <c r="C27" s="3"/>
      <c r="D27" s="3"/>
      <c r="E27" s="3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108" t="s">
        <v>108</v>
      </c>
      <c r="B28" s="108"/>
      <c r="C28" s="113" t="s">
        <v>123</v>
      </c>
      <c r="D28" s="99"/>
      <c r="E28" s="99"/>
      <c r="F28" s="9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2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108" t="s">
        <v>2</v>
      </c>
      <c r="B30" s="108"/>
      <c r="C30" s="105" t="s">
        <v>249</v>
      </c>
      <c r="D30" s="105"/>
      <c r="E30" s="105"/>
      <c r="F30" s="10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108" t="s">
        <v>3</v>
      </c>
      <c r="B31" s="108"/>
      <c r="C31" s="105" t="s">
        <v>250</v>
      </c>
      <c r="D31" s="105"/>
      <c r="E31" s="105"/>
      <c r="F31" s="10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2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108"/>
      <c r="B33" s="108"/>
      <c r="C33" s="111"/>
      <c r="D33" s="111"/>
      <c r="E33" s="111"/>
      <c r="F33" s="11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8.75">
      <c r="A35" s="98" t="s">
        <v>9</v>
      </c>
      <c r="B35" s="98"/>
      <c r="C35" s="98"/>
      <c r="D35" s="98"/>
      <c r="E35" s="98"/>
      <c r="F35" s="9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14" t="s">
        <v>245</v>
      </c>
      <c r="B37" s="2"/>
      <c r="C37" s="2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99" t="s">
        <v>124</v>
      </c>
      <c r="B38" s="99"/>
      <c r="C38" s="99"/>
      <c r="D38" s="99"/>
      <c r="E38" s="99"/>
      <c r="F38" s="99"/>
      <c r="G38" s="1"/>
      <c r="H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2" t="s">
        <v>125</v>
      </c>
      <c r="B39" s="2"/>
      <c r="C39" s="2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>
      <c r="A40" s="2" t="s">
        <v>126</v>
      </c>
      <c r="B40" s="2"/>
      <c r="C40" s="2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>
      <c r="A41" s="2" t="s">
        <v>127</v>
      </c>
      <c r="B41" s="2"/>
      <c r="C41" s="2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>
      <c r="A42" s="103" t="s">
        <v>246</v>
      </c>
      <c r="B42" s="103"/>
      <c r="C42" s="103"/>
      <c r="D42" s="103"/>
      <c r="E42" s="103"/>
      <c r="F42" s="10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>
      <c r="A43" s="99" t="s">
        <v>128</v>
      </c>
      <c r="B43" s="99"/>
      <c r="C43" s="99"/>
      <c r="D43" s="99"/>
      <c r="E43" s="99"/>
      <c r="F43" s="99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75">
      <c r="A44" s="104" t="s">
        <v>10</v>
      </c>
      <c r="B44" s="104"/>
      <c r="C44" s="104"/>
      <c r="D44" s="104"/>
      <c r="E44" s="104"/>
      <c r="F44" s="10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>
      <c r="A45" s="14" t="s">
        <v>132</v>
      </c>
      <c r="B45" s="2"/>
      <c r="C45" s="2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75">
      <c r="A46" s="99" t="s">
        <v>129</v>
      </c>
      <c r="B46" s="99"/>
      <c r="C46" s="99"/>
      <c r="D46" s="99"/>
      <c r="E46" s="99"/>
      <c r="F46" s="9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>
      <c r="A47" s="99" t="s">
        <v>130</v>
      </c>
      <c r="B47" s="99"/>
      <c r="C47" s="99"/>
      <c r="D47" s="99"/>
      <c r="E47" s="99"/>
      <c r="F47" s="99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>
      <c r="A48" s="99" t="s">
        <v>131</v>
      </c>
      <c r="B48" s="99"/>
      <c r="C48" s="99"/>
      <c r="D48" s="99"/>
      <c r="E48" s="99"/>
      <c r="F48" s="99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>
      <c r="A49" s="112" t="s">
        <v>109</v>
      </c>
      <c r="B49" s="112"/>
      <c r="C49" s="112"/>
      <c r="D49" s="112"/>
      <c r="E49" s="112"/>
      <c r="F49" s="1" t="s">
        <v>133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>
      <c r="A50" s="99" t="s">
        <v>134</v>
      </c>
      <c r="B50" s="99"/>
      <c r="C50" s="99"/>
      <c r="D50" s="99"/>
      <c r="E50" s="99"/>
      <c r="F50" s="99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</sheetData>
  <sheetProtection/>
  <mergeCells count="36">
    <mergeCell ref="C33:F33"/>
    <mergeCell ref="A35:F35"/>
    <mergeCell ref="A49:E49"/>
    <mergeCell ref="A48:F48"/>
    <mergeCell ref="C26:F26"/>
    <mergeCell ref="C28:F28"/>
    <mergeCell ref="A46:F46"/>
    <mergeCell ref="C30:F30"/>
    <mergeCell ref="A28:B28"/>
    <mergeCell ref="A30:B30"/>
    <mergeCell ref="A26:B26"/>
    <mergeCell ref="C31:F31"/>
    <mergeCell ref="C1:F1"/>
    <mergeCell ref="C6:F6"/>
    <mergeCell ref="A33:B33"/>
    <mergeCell ref="A31:B31"/>
    <mergeCell ref="C8:D8"/>
    <mergeCell ref="E8:F8"/>
    <mergeCell ref="D4:F4"/>
    <mergeCell ref="C5:F5"/>
    <mergeCell ref="C9:D9"/>
    <mergeCell ref="E9:F9"/>
    <mergeCell ref="A17:F17"/>
    <mergeCell ref="C22:F22"/>
    <mergeCell ref="A50:F50"/>
    <mergeCell ref="A38:F38"/>
    <mergeCell ref="A42:F42"/>
    <mergeCell ref="A43:F43"/>
    <mergeCell ref="A44:F44"/>
    <mergeCell ref="A47:F47"/>
    <mergeCell ref="C24:F24"/>
    <mergeCell ref="A20:F21"/>
    <mergeCell ref="B13:E13"/>
    <mergeCell ref="A15:F15"/>
    <mergeCell ref="A14:F14"/>
    <mergeCell ref="C25:F25"/>
  </mergeCells>
  <hyperlinks>
    <hyperlink ref="C28" r:id="rId1" display="pavdominternat@yandex.ru"/>
  </hyperlinks>
  <printOptions/>
  <pageMargins left="0.7086614173228347" right="0.1968503937007874" top="0.7480314960629921" bottom="0.7480314960629921" header="0.31496062992125984" footer="0.31496062992125984"/>
  <pageSetup horizontalDpi="180" verticalDpi="18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148" zoomScaleSheetLayoutView="148" zoomScalePageLayoutView="0" workbookViewId="0" topLeftCell="A13">
      <selection activeCell="B21" sqref="B21"/>
    </sheetView>
  </sheetViews>
  <sheetFormatPr defaultColWidth="9.140625" defaultRowHeight="15"/>
  <cols>
    <col min="1" max="1" width="57.140625" style="0" customWidth="1"/>
    <col min="2" max="2" width="25.28125" style="0" customWidth="1"/>
  </cols>
  <sheetData>
    <row r="1" spans="1:2" ht="27.75" customHeight="1">
      <c r="A1" s="114" t="s">
        <v>110</v>
      </c>
      <c r="B1" s="114"/>
    </row>
    <row r="2" spans="1:10" ht="24" customHeight="1">
      <c r="A2" s="10" t="s">
        <v>11</v>
      </c>
      <c r="B2" s="10" t="s">
        <v>12</v>
      </c>
      <c r="C2" s="1"/>
      <c r="D2" s="1"/>
      <c r="E2" s="1"/>
      <c r="F2" s="1"/>
      <c r="G2" s="1"/>
      <c r="H2" s="1"/>
      <c r="I2" s="1"/>
      <c r="J2" s="1"/>
    </row>
    <row r="3" spans="1:10" ht="33.75" customHeight="1">
      <c r="A3" s="11" t="s">
        <v>29</v>
      </c>
      <c r="B3" s="55">
        <v>7832524.74</v>
      </c>
      <c r="C3" s="1"/>
      <c r="D3" s="1"/>
      <c r="E3" s="1"/>
      <c r="F3" s="1"/>
      <c r="G3" s="1"/>
      <c r="H3" s="1"/>
      <c r="I3" s="1"/>
      <c r="J3" s="1"/>
    </row>
    <row r="4" spans="1:10" ht="15.75" customHeight="1">
      <c r="A4" s="9" t="s">
        <v>13</v>
      </c>
      <c r="B4" s="55"/>
      <c r="C4" s="1"/>
      <c r="D4" s="1"/>
      <c r="E4" s="1"/>
      <c r="F4" s="1"/>
      <c r="G4" s="1"/>
      <c r="H4" s="1"/>
      <c r="I4" s="1"/>
      <c r="J4" s="1"/>
    </row>
    <row r="5" spans="1:10" ht="33.75" customHeight="1">
      <c r="A5" s="9" t="s">
        <v>25</v>
      </c>
      <c r="B5" s="55">
        <v>4868513.56</v>
      </c>
      <c r="C5" s="1"/>
      <c r="D5" s="1"/>
      <c r="E5" s="1"/>
      <c r="F5" s="1"/>
      <c r="G5" s="1"/>
      <c r="H5" s="1"/>
      <c r="I5" s="1"/>
      <c r="J5" s="1"/>
    </row>
    <row r="6" spans="1:10" ht="1.5" customHeight="1">
      <c r="A6" s="9" t="s">
        <v>14</v>
      </c>
      <c r="B6" s="55"/>
      <c r="C6" s="1"/>
      <c r="D6" s="1"/>
      <c r="E6" s="1"/>
      <c r="F6" s="1"/>
      <c r="G6" s="1"/>
      <c r="H6" s="1"/>
      <c r="I6" s="1"/>
      <c r="J6" s="1"/>
    </row>
    <row r="7" spans="1:10" ht="19.5" customHeight="1">
      <c r="A7" s="9" t="s">
        <v>19</v>
      </c>
      <c r="B7" s="55"/>
      <c r="C7" s="1"/>
      <c r="D7" s="1"/>
      <c r="E7" s="1"/>
      <c r="F7" s="1"/>
      <c r="G7" s="1"/>
      <c r="H7" s="1"/>
      <c r="I7" s="1"/>
      <c r="J7" s="1"/>
    </row>
    <row r="8" spans="1:10" ht="50.25" customHeight="1">
      <c r="A8" s="9" t="s">
        <v>23</v>
      </c>
      <c r="B8" s="55">
        <v>30165646.43</v>
      </c>
      <c r="C8" s="1"/>
      <c r="D8" s="1"/>
      <c r="E8" s="1"/>
      <c r="F8" s="1"/>
      <c r="G8" s="1"/>
      <c r="H8" s="1"/>
      <c r="I8" s="1"/>
      <c r="J8" s="1"/>
    </row>
    <row r="9" spans="1:10" ht="44.25" customHeight="1">
      <c r="A9" s="9" t="s">
        <v>20</v>
      </c>
      <c r="B9" s="55"/>
      <c r="C9" s="1"/>
      <c r="D9" s="1"/>
      <c r="E9" s="1"/>
      <c r="F9" s="1"/>
      <c r="G9" s="1"/>
      <c r="H9" s="1"/>
      <c r="I9" s="1"/>
      <c r="J9" s="1"/>
    </row>
    <row r="10" spans="1:10" ht="48" customHeight="1">
      <c r="A10" s="9" t="s">
        <v>22</v>
      </c>
      <c r="B10" s="55">
        <v>67977.4</v>
      </c>
      <c r="C10" s="1"/>
      <c r="D10" s="1"/>
      <c r="E10" s="1"/>
      <c r="F10" s="1"/>
      <c r="G10" s="1"/>
      <c r="H10" s="1"/>
      <c r="I10" s="1"/>
      <c r="J10" s="1"/>
    </row>
    <row r="11" spans="1:10" ht="37.5" customHeight="1">
      <c r="A11" s="9" t="s">
        <v>21</v>
      </c>
      <c r="B11" s="55">
        <v>0</v>
      </c>
      <c r="C11" s="1"/>
      <c r="D11" s="1"/>
      <c r="E11" s="1"/>
      <c r="F11" s="1"/>
      <c r="G11" s="1"/>
      <c r="H11" s="1"/>
      <c r="I11" s="1"/>
      <c r="J11" s="1"/>
    </row>
    <row r="12" spans="1:10" ht="37.5" customHeight="1">
      <c r="A12" s="9" t="s">
        <v>24</v>
      </c>
      <c r="B12" s="55">
        <f>B3-B5</f>
        <v>2964011.1800000006</v>
      </c>
      <c r="C12" s="1"/>
      <c r="D12" s="1"/>
      <c r="E12" s="1"/>
      <c r="F12" s="1"/>
      <c r="G12" s="1"/>
      <c r="H12" s="1"/>
      <c r="I12" s="1"/>
      <c r="J12" s="1"/>
    </row>
    <row r="13" spans="1:10" ht="16.5" customHeight="1">
      <c r="A13" s="9" t="s">
        <v>19</v>
      </c>
      <c r="B13" s="55"/>
      <c r="C13" s="1"/>
      <c r="D13" s="1"/>
      <c r="E13" s="1"/>
      <c r="F13" s="1"/>
      <c r="G13" s="1"/>
      <c r="H13" s="1"/>
      <c r="I13" s="1"/>
      <c r="J13" s="1"/>
    </row>
    <row r="14" spans="1:10" ht="37.5" customHeight="1">
      <c r="A14" s="9" t="s">
        <v>26</v>
      </c>
      <c r="B14" s="55">
        <v>1893657.87</v>
      </c>
      <c r="C14" s="1"/>
      <c r="D14" s="1"/>
      <c r="E14" s="1"/>
      <c r="F14" s="1"/>
      <c r="G14" s="1"/>
      <c r="H14" s="1"/>
      <c r="I14" s="1"/>
      <c r="J14" s="1"/>
    </row>
    <row r="15" spans="1:10" ht="37.5" customHeight="1">
      <c r="A15" s="9" t="s">
        <v>27</v>
      </c>
      <c r="B15" s="55">
        <v>0</v>
      </c>
      <c r="C15" s="1"/>
      <c r="D15" s="1"/>
      <c r="E15" s="1"/>
      <c r="F15" s="1"/>
      <c r="G15" s="1"/>
      <c r="H15" s="1"/>
      <c r="I15" s="1"/>
      <c r="J15" s="1"/>
    </row>
    <row r="16" spans="1:10" ht="23.25" customHeight="1">
      <c r="A16" s="11" t="s">
        <v>28</v>
      </c>
      <c r="B16" s="55">
        <v>-23234751.8</v>
      </c>
      <c r="C16" s="1"/>
      <c r="D16" s="1"/>
      <c r="E16" s="1"/>
      <c r="F16" s="1"/>
      <c r="G16" s="1"/>
      <c r="H16" s="1"/>
      <c r="I16" s="1"/>
      <c r="J16" s="1"/>
    </row>
    <row r="17" spans="1:10" ht="20.25" customHeight="1">
      <c r="A17" s="9" t="s">
        <v>13</v>
      </c>
      <c r="B17" s="55"/>
      <c r="C17" s="1"/>
      <c r="D17" s="1"/>
      <c r="E17" s="1"/>
      <c r="F17" s="1"/>
      <c r="G17" s="1"/>
      <c r="H17" s="1"/>
      <c r="I17" s="1"/>
      <c r="J17" s="1"/>
    </row>
    <row r="18" spans="1:10" ht="15.75">
      <c r="A18" s="9" t="s">
        <v>15</v>
      </c>
      <c r="B18" s="55"/>
      <c r="C18" s="1"/>
      <c r="D18" s="1"/>
      <c r="E18" s="1"/>
      <c r="F18" s="1"/>
      <c r="G18" s="1"/>
      <c r="H18" s="1"/>
      <c r="I18" s="1"/>
      <c r="J18" s="1"/>
    </row>
    <row r="19" spans="1:10" ht="21.75" customHeight="1">
      <c r="A19" s="9" t="s">
        <v>16</v>
      </c>
      <c r="B19" s="55"/>
      <c r="C19" s="1"/>
      <c r="D19" s="1"/>
      <c r="E19" s="1"/>
      <c r="F19" s="1"/>
      <c r="G19" s="1"/>
      <c r="H19" s="1"/>
      <c r="I19" s="1"/>
      <c r="J19" s="1"/>
    </row>
    <row r="20" spans="1:10" ht="27" customHeight="1">
      <c r="A20" s="9" t="s">
        <v>17</v>
      </c>
      <c r="B20" s="55">
        <v>543456.22</v>
      </c>
      <c r="C20" s="1"/>
      <c r="D20" s="1"/>
      <c r="E20" s="1"/>
      <c r="F20" s="1"/>
      <c r="G20" s="1"/>
      <c r="H20" s="1"/>
      <c r="I20" s="1"/>
      <c r="J20" s="1"/>
    </row>
    <row r="21" spans="1:10" ht="18.75" customHeight="1">
      <c r="A21" s="9" t="s">
        <v>13</v>
      </c>
      <c r="B21" s="55"/>
      <c r="C21" s="1"/>
      <c r="D21" s="1"/>
      <c r="E21" s="1"/>
      <c r="F21" s="1"/>
      <c r="G21" s="1"/>
      <c r="H21" s="1"/>
      <c r="I21" s="1"/>
      <c r="J21" s="1"/>
    </row>
    <row r="22" spans="1:10" ht="15.75">
      <c r="A22" s="9" t="s">
        <v>18</v>
      </c>
      <c r="B22" s="41"/>
      <c r="C22" s="1"/>
      <c r="D22" s="1"/>
      <c r="E22" s="1"/>
      <c r="F22" s="1"/>
      <c r="G22" s="1"/>
      <c r="H22" s="1"/>
      <c r="I22" s="1"/>
      <c r="J22" s="1"/>
    </row>
    <row r="23" spans="1:10" ht="15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sheetProtection/>
  <mergeCells count="1">
    <mergeCell ref="A1:B1"/>
  </mergeCells>
  <printOptions/>
  <pageMargins left="0.7086614173228347" right="0.31496062992125984" top="0.35433070866141736" bottom="0.7480314960629921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="60" zoomScalePageLayoutView="0" workbookViewId="0" topLeftCell="A1">
      <selection activeCell="G12" sqref="G12"/>
    </sheetView>
  </sheetViews>
  <sheetFormatPr defaultColWidth="9.140625" defaultRowHeight="15"/>
  <cols>
    <col min="1" max="1" width="42.00390625" style="0" customWidth="1"/>
    <col min="2" max="2" width="12.8515625" style="0" customWidth="1"/>
    <col min="3" max="3" width="21.421875" style="0" customWidth="1"/>
    <col min="4" max="4" width="12.140625" style="0" customWidth="1"/>
    <col min="5" max="5" width="20.8515625" style="0" customWidth="1"/>
    <col min="6" max="6" width="24.140625" style="48" customWidth="1"/>
    <col min="7" max="7" width="16.28125" style="0" customWidth="1"/>
    <col min="8" max="8" width="13.140625" style="0" customWidth="1"/>
    <col min="9" max="9" width="18.57421875" style="36" customWidth="1"/>
  </cols>
  <sheetData>
    <row r="1" spans="1:9" ht="30.75" customHeight="1">
      <c r="A1" s="116" t="s">
        <v>111</v>
      </c>
      <c r="B1" s="116"/>
      <c r="C1" s="116"/>
      <c r="D1" s="116"/>
      <c r="E1" s="116"/>
      <c r="F1" s="114"/>
      <c r="G1" s="114"/>
      <c r="H1" s="114"/>
      <c r="I1" s="39"/>
    </row>
    <row r="2" spans="1:10" ht="15.75">
      <c r="A2" s="117" t="s">
        <v>11</v>
      </c>
      <c r="B2" s="117" t="s">
        <v>30</v>
      </c>
      <c r="C2" s="119" t="s">
        <v>77</v>
      </c>
      <c r="D2" s="119"/>
      <c r="E2" s="119"/>
      <c r="F2" s="120" t="s">
        <v>19</v>
      </c>
      <c r="G2" s="120"/>
      <c r="H2" s="120"/>
      <c r="I2" s="120"/>
      <c r="J2" s="120"/>
    </row>
    <row r="3" spans="1:10" ht="126" customHeight="1">
      <c r="A3" s="118"/>
      <c r="B3" s="118"/>
      <c r="C3" s="6" t="s">
        <v>83</v>
      </c>
      <c r="D3" s="6" t="s">
        <v>50</v>
      </c>
      <c r="E3" s="8" t="s">
        <v>78</v>
      </c>
      <c r="F3" s="46" t="s">
        <v>79</v>
      </c>
      <c r="G3" s="12" t="s">
        <v>80</v>
      </c>
      <c r="H3" s="12" t="s">
        <v>81</v>
      </c>
      <c r="I3" s="37" t="s">
        <v>82</v>
      </c>
      <c r="J3" s="7" t="s">
        <v>106</v>
      </c>
    </row>
    <row r="4" spans="1:10" ht="40.5">
      <c r="A4" s="31" t="s">
        <v>31</v>
      </c>
      <c r="B4" s="32" t="s">
        <v>104</v>
      </c>
      <c r="C4" s="70">
        <f>E4</f>
        <v>195611.72</v>
      </c>
      <c r="D4" s="71"/>
      <c r="E4" s="72">
        <f>F4+G4+H4+I4+J4</f>
        <v>195611.72</v>
      </c>
      <c r="F4" s="72">
        <v>98339.12</v>
      </c>
      <c r="G4" s="73"/>
      <c r="H4" s="73"/>
      <c r="I4" s="72">
        <v>97272.6</v>
      </c>
      <c r="J4" s="74"/>
    </row>
    <row r="5" spans="1:10" ht="20.25">
      <c r="A5" s="33" t="s">
        <v>32</v>
      </c>
      <c r="B5" s="32" t="s">
        <v>104</v>
      </c>
      <c r="C5" s="70">
        <f>E5</f>
        <v>17421543.18</v>
      </c>
      <c r="D5" s="70"/>
      <c r="E5" s="72">
        <f>F5+G5+H5+I5+J5</f>
        <v>17421543.18</v>
      </c>
      <c r="F5" s="72">
        <f>F7</f>
        <v>11081500</v>
      </c>
      <c r="G5" s="72">
        <f>G8</f>
        <v>18600</v>
      </c>
      <c r="H5" s="75"/>
      <c r="I5" s="72">
        <f>I10</f>
        <v>6321443.18</v>
      </c>
      <c r="J5" s="93"/>
    </row>
    <row r="6" spans="1:10" ht="20.25">
      <c r="A6" s="33" t="s">
        <v>14</v>
      </c>
      <c r="B6" s="34"/>
      <c r="C6" s="70"/>
      <c r="D6" s="70"/>
      <c r="E6" s="75"/>
      <c r="F6" s="75"/>
      <c r="G6" s="75"/>
      <c r="H6" s="75"/>
      <c r="I6" s="75"/>
      <c r="J6" s="93"/>
    </row>
    <row r="7" spans="1:10" ht="40.5">
      <c r="A7" s="31" t="s">
        <v>33</v>
      </c>
      <c r="B7" s="32"/>
      <c r="C7" s="75">
        <f>E7</f>
        <v>11081500</v>
      </c>
      <c r="D7" s="71"/>
      <c r="E7" s="75">
        <f>F7</f>
        <v>11081500</v>
      </c>
      <c r="F7" s="75">
        <v>11081500</v>
      </c>
      <c r="G7" s="75" t="s">
        <v>104</v>
      </c>
      <c r="H7" s="75" t="s">
        <v>104</v>
      </c>
      <c r="I7" s="75" t="s">
        <v>104</v>
      </c>
      <c r="J7" s="76" t="s">
        <v>104</v>
      </c>
    </row>
    <row r="8" spans="1:10" ht="20.25">
      <c r="A8" s="56" t="s">
        <v>34</v>
      </c>
      <c r="B8" s="45"/>
      <c r="C8" s="71">
        <f>E8</f>
        <v>18600</v>
      </c>
      <c r="D8" s="71"/>
      <c r="E8" s="75">
        <f>G8</f>
        <v>18600</v>
      </c>
      <c r="F8" s="75"/>
      <c r="G8" s="75">
        <v>18600</v>
      </c>
      <c r="H8" s="75" t="s">
        <v>104</v>
      </c>
      <c r="I8" s="75" t="s">
        <v>104</v>
      </c>
      <c r="J8" s="76" t="s">
        <v>104</v>
      </c>
    </row>
    <row r="9" spans="1:10" ht="21" customHeight="1">
      <c r="A9" s="56" t="s">
        <v>47</v>
      </c>
      <c r="B9" s="45"/>
      <c r="C9" s="71"/>
      <c r="D9" s="71"/>
      <c r="E9" s="75"/>
      <c r="F9" s="75" t="s">
        <v>104</v>
      </c>
      <c r="G9" s="75" t="s">
        <v>104</v>
      </c>
      <c r="H9" s="75"/>
      <c r="I9" s="75" t="s">
        <v>104</v>
      </c>
      <c r="J9" s="76" t="s">
        <v>104</v>
      </c>
    </row>
    <row r="10" spans="1:10" ht="123" customHeight="1">
      <c r="A10" s="56" t="s">
        <v>105</v>
      </c>
      <c r="B10" s="45"/>
      <c r="C10" s="71">
        <f>E10</f>
        <v>6321443.18</v>
      </c>
      <c r="D10" s="71"/>
      <c r="E10" s="75">
        <f>I10</f>
        <v>6321443.18</v>
      </c>
      <c r="F10" s="75" t="s">
        <v>104</v>
      </c>
      <c r="G10" s="75" t="s">
        <v>104</v>
      </c>
      <c r="H10" s="75" t="s">
        <v>104</v>
      </c>
      <c r="I10" s="75">
        <f>I12</f>
        <v>6321443.18</v>
      </c>
      <c r="J10" s="76" t="s">
        <v>104</v>
      </c>
    </row>
    <row r="11" spans="1:10" ht="17.25" customHeight="1">
      <c r="A11" s="56" t="s">
        <v>14</v>
      </c>
      <c r="B11" s="45"/>
      <c r="C11" s="60"/>
      <c r="D11" s="60"/>
      <c r="E11" s="61"/>
      <c r="F11" s="61" t="s">
        <v>104</v>
      </c>
      <c r="G11" s="61" t="s">
        <v>104</v>
      </c>
      <c r="H11" s="61" t="s">
        <v>104</v>
      </c>
      <c r="I11" s="61"/>
      <c r="J11" s="65" t="s">
        <v>104</v>
      </c>
    </row>
    <row r="12" spans="1:10" ht="89.25" customHeight="1">
      <c r="A12" s="56" t="s">
        <v>235</v>
      </c>
      <c r="B12" s="45"/>
      <c r="C12" s="60">
        <f>E12</f>
        <v>6321443.18</v>
      </c>
      <c r="D12" s="60"/>
      <c r="E12" s="61">
        <f>I12</f>
        <v>6321443.18</v>
      </c>
      <c r="F12" s="61" t="s">
        <v>104</v>
      </c>
      <c r="G12" s="61" t="s">
        <v>104</v>
      </c>
      <c r="H12" s="61" t="s">
        <v>104</v>
      </c>
      <c r="I12" s="61">
        <f>5872140.09+449303.09</f>
        <v>6321443.18</v>
      </c>
      <c r="J12" s="65" t="s">
        <v>104</v>
      </c>
    </row>
    <row r="13" spans="1:10" ht="18" customHeight="1">
      <c r="A13" s="56" t="s">
        <v>49</v>
      </c>
      <c r="B13" s="45"/>
      <c r="C13" s="60"/>
      <c r="D13" s="60"/>
      <c r="E13" s="61"/>
      <c r="F13" s="61" t="s">
        <v>104</v>
      </c>
      <c r="G13" s="61" t="s">
        <v>104</v>
      </c>
      <c r="H13" s="61" t="s">
        <v>104</v>
      </c>
      <c r="I13" s="61"/>
      <c r="J13" s="65" t="s">
        <v>104</v>
      </c>
    </row>
    <row r="14" spans="1:10" ht="82.5" customHeight="1">
      <c r="A14" s="56" t="s">
        <v>234</v>
      </c>
      <c r="B14" s="45"/>
      <c r="C14" s="52"/>
      <c r="D14" s="52"/>
      <c r="E14" s="53"/>
      <c r="F14" s="53" t="s">
        <v>104</v>
      </c>
      <c r="G14" s="53" t="s">
        <v>104</v>
      </c>
      <c r="H14" s="53" t="s">
        <v>104</v>
      </c>
      <c r="I14" s="53"/>
      <c r="J14" s="65" t="s">
        <v>104</v>
      </c>
    </row>
    <row r="15" spans="1:10" ht="18" customHeight="1">
      <c r="A15" s="56" t="s">
        <v>14</v>
      </c>
      <c r="B15" s="45"/>
      <c r="C15" s="52"/>
      <c r="D15" s="52"/>
      <c r="E15" s="53"/>
      <c r="F15" s="53" t="s">
        <v>104</v>
      </c>
      <c r="G15" s="53" t="s">
        <v>104</v>
      </c>
      <c r="H15" s="53" t="s">
        <v>104</v>
      </c>
      <c r="I15" s="53"/>
      <c r="J15" s="65" t="s">
        <v>104</v>
      </c>
    </row>
    <row r="16" spans="1:10" ht="18" customHeight="1">
      <c r="A16" s="56" t="s">
        <v>48</v>
      </c>
      <c r="B16" s="45"/>
      <c r="C16" s="52"/>
      <c r="D16" s="52"/>
      <c r="E16" s="53"/>
      <c r="F16" s="53" t="s">
        <v>104</v>
      </c>
      <c r="G16" s="53" t="s">
        <v>104</v>
      </c>
      <c r="H16" s="53" t="s">
        <v>104</v>
      </c>
      <c r="I16" s="53"/>
      <c r="J16" s="65" t="s">
        <v>104</v>
      </c>
    </row>
    <row r="17" spans="1:10" ht="18" customHeight="1">
      <c r="A17" s="56" t="s">
        <v>49</v>
      </c>
      <c r="B17" s="45"/>
      <c r="C17" s="52"/>
      <c r="D17" s="52"/>
      <c r="E17" s="53"/>
      <c r="F17" s="53" t="s">
        <v>104</v>
      </c>
      <c r="G17" s="53" t="s">
        <v>104</v>
      </c>
      <c r="H17" s="53" t="s">
        <v>104</v>
      </c>
      <c r="I17" s="53"/>
      <c r="J17" s="65" t="s">
        <v>104</v>
      </c>
    </row>
    <row r="18" spans="1:10" ht="18" customHeight="1">
      <c r="A18" s="56" t="s">
        <v>106</v>
      </c>
      <c r="B18" s="45"/>
      <c r="C18" s="52"/>
      <c r="D18" s="52"/>
      <c r="E18" s="53"/>
      <c r="F18" s="53" t="s">
        <v>104</v>
      </c>
      <c r="G18" s="53" t="s">
        <v>104</v>
      </c>
      <c r="H18" s="53" t="s">
        <v>104</v>
      </c>
      <c r="I18" s="53" t="s">
        <v>104</v>
      </c>
      <c r="J18" s="65"/>
    </row>
    <row r="19" spans="1:10" ht="25.5" customHeight="1">
      <c r="A19" s="50" t="s">
        <v>35</v>
      </c>
      <c r="B19" s="57"/>
      <c r="C19" s="59">
        <f>E19</f>
        <v>17617154.9</v>
      </c>
      <c r="D19" s="59"/>
      <c r="E19" s="62">
        <f>E21+E22+E23+E24+E28+E34+E39+E44+E45+E49+E51</f>
        <v>17617154.9</v>
      </c>
      <c r="F19" s="62">
        <f>F21+F22+F23+F39+F45+F51</f>
        <v>11179839.12</v>
      </c>
      <c r="G19" s="62">
        <f>G21+G22+G23+G39+G45+G51</f>
        <v>18600</v>
      </c>
      <c r="H19" s="62"/>
      <c r="I19" s="62">
        <f>I22+I24+I28+I34+I39+I44+I45+I49+I51</f>
        <v>6418715.779999999</v>
      </c>
      <c r="J19" s="54"/>
    </row>
    <row r="20" spans="1:10" ht="30" customHeight="1">
      <c r="A20" s="56" t="s">
        <v>14</v>
      </c>
      <c r="B20" s="57"/>
      <c r="C20" s="51"/>
      <c r="D20" s="51"/>
      <c r="E20" s="53"/>
      <c r="F20" s="53"/>
      <c r="G20" s="53"/>
      <c r="H20" s="53"/>
      <c r="I20" s="53"/>
      <c r="J20" s="54"/>
    </row>
    <row r="21" spans="1:10" ht="20.25" customHeight="1">
      <c r="A21" s="50" t="s">
        <v>52</v>
      </c>
      <c r="B21" s="45">
        <v>211</v>
      </c>
      <c r="C21" s="59">
        <f aca="true" t="shared" si="0" ref="C21:C58">E21</f>
        <v>8093900</v>
      </c>
      <c r="D21" s="60"/>
      <c r="E21" s="61">
        <f>F21</f>
        <v>8093900</v>
      </c>
      <c r="F21" s="62">
        <v>8093900</v>
      </c>
      <c r="G21" s="61"/>
      <c r="H21" s="61"/>
      <c r="I21" s="62"/>
      <c r="J21" s="63"/>
    </row>
    <row r="22" spans="1:10" ht="21" customHeight="1">
      <c r="A22" s="50" t="s">
        <v>51</v>
      </c>
      <c r="B22" s="45">
        <v>212</v>
      </c>
      <c r="C22" s="59">
        <f>E22</f>
        <v>5000</v>
      </c>
      <c r="D22" s="60"/>
      <c r="E22" s="61">
        <f>F22+I22</f>
        <v>5000</v>
      </c>
      <c r="F22" s="62">
        <v>1000</v>
      </c>
      <c r="G22" s="61"/>
      <c r="H22" s="61"/>
      <c r="I22" s="62">
        <v>4000</v>
      </c>
      <c r="J22" s="63"/>
    </row>
    <row r="23" spans="1:10" ht="48" customHeight="1">
      <c r="A23" s="50" t="s">
        <v>53</v>
      </c>
      <c r="B23" s="64">
        <v>213</v>
      </c>
      <c r="C23" s="59">
        <f t="shared" si="0"/>
        <v>2444600</v>
      </c>
      <c r="D23" s="60"/>
      <c r="E23" s="61">
        <f aca="true" t="shared" si="1" ref="E23:E58">F23+G23+H23+I23+J23</f>
        <v>2444600</v>
      </c>
      <c r="F23" s="62">
        <v>2444600</v>
      </c>
      <c r="G23" s="61"/>
      <c r="H23" s="61"/>
      <c r="I23" s="62"/>
      <c r="J23" s="63"/>
    </row>
    <row r="24" spans="1:10" ht="21.75" customHeight="1">
      <c r="A24" s="50" t="s">
        <v>36</v>
      </c>
      <c r="B24" s="45">
        <v>221</v>
      </c>
      <c r="C24" s="59">
        <f t="shared" si="0"/>
        <v>59372.69</v>
      </c>
      <c r="D24" s="60"/>
      <c r="E24" s="61">
        <f t="shared" si="1"/>
        <v>59372.69</v>
      </c>
      <c r="F24" s="62"/>
      <c r="G24" s="61"/>
      <c r="H24" s="61"/>
      <c r="I24" s="62">
        <f>54939.07+4433.62</f>
        <v>59372.69</v>
      </c>
      <c r="J24" s="63"/>
    </row>
    <row r="25" spans="1:10" ht="21.75" customHeight="1">
      <c r="A25" s="50" t="s">
        <v>37</v>
      </c>
      <c r="B25" s="45">
        <v>222</v>
      </c>
      <c r="C25" s="59"/>
      <c r="D25" s="60"/>
      <c r="E25" s="61"/>
      <c r="F25" s="61"/>
      <c r="G25" s="61"/>
      <c r="H25" s="61"/>
      <c r="I25" s="62"/>
      <c r="J25" s="63"/>
    </row>
    <row r="26" spans="1:10" ht="21.75" customHeight="1">
      <c r="A26" s="56" t="s">
        <v>37</v>
      </c>
      <c r="B26" s="45">
        <v>222</v>
      </c>
      <c r="C26" s="59"/>
      <c r="D26" s="60"/>
      <c r="E26" s="61"/>
      <c r="F26" s="61"/>
      <c r="G26" s="61"/>
      <c r="H26" s="61"/>
      <c r="I26" s="61"/>
      <c r="J26" s="63"/>
    </row>
    <row r="27" spans="1:10" ht="21.75" customHeight="1">
      <c r="A27" s="56" t="s">
        <v>54</v>
      </c>
      <c r="B27" s="45">
        <v>222</v>
      </c>
      <c r="C27" s="59"/>
      <c r="D27" s="60"/>
      <c r="E27" s="61"/>
      <c r="F27" s="61"/>
      <c r="G27" s="61"/>
      <c r="H27" s="61"/>
      <c r="I27" s="61"/>
      <c r="J27" s="63"/>
    </row>
    <row r="28" spans="1:10" ht="18.75" customHeight="1">
      <c r="A28" s="50" t="s">
        <v>38</v>
      </c>
      <c r="B28" s="45">
        <v>223</v>
      </c>
      <c r="C28" s="59">
        <f t="shared" si="0"/>
        <v>1129964.29</v>
      </c>
      <c r="D28" s="60"/>
      <c r="E28" s="61">
        <f t="shared" si="1"/>
        <v>1129964.29</v>
      </c>
      <c r="F28" s="62"/>
      <c r="G28" s="61"/>
      <c r="H28" s="61"/>
      <c r="I28" s="62">
        <f>I32+I31+I30+I29</f>
        <v>1129964.29</v>
      </c>
      <c r="J28" s="63"/>
    </row>
    <row r="29" spans="1:10" ht="18.75" customHeight="1">
      <c r="A29" s="56" t="s">
        <v>55</v>
      </c>
      <c r="B29" s="45">
        <v>223</v>
      </c>
      <c r="C29" s="59">
        <f t="shared" si="0"/>
        <v>361492.79</v>
      </c>
      <c r="D29" s="60"/>
      <c r="E29" s="61">
        <f t="shared" si="1"/>
        <v>361492.79</v>
      </c>
      <c r="F29" s="61"/>
      <c r="G29" s="61"/>
      <c r="H29" s="61"/>
      <c r="I29" s="61">
        <f>340269.31+21223.48</f>
        <v>361492.79</v>
      </c>
      <c r="J29" s="63"/>
    </row>
    <row r="30" spans="1:10" ht="18.75" customHeight="1">
      <c r="A30" s="56" t="s">
        <v>56</v>
      </c>
      <c r="B30" s="45">
        <v>223</v>
      </c>
      <c r="C30" s="59">
        <f t="shared" si="0"/>
        <v>102346.98000000001</v>
      </c>
      <c r="D30" s="60"/>
      <c r="E30" s="61">
        <f t="shared" si="1"/>
        <v>102346.98000000001</v>
      </c>
      <c r="F30" s="61"/>
      <c r="G30" s="61"/>
      <c r="H30" s="61"/>
      <c r="I30" s="61">
        <f>87885.52+14461.46</f>
        <v>102346.98000000001</v>
      </c>
      <c r="J30" s="63"/>
    </row>
    <row r="31" spans="1:10" ht="18.75" customHeight="1">
      <c r="A31" s="56" t="s">
        <v>57</v>
      </c>
      <c r="B31" s="45">
        <v>223</v>
      </c>
      <c r="C31" s="59">
        <f t="shared" si="0"/>
        <v>346910.06</v>
      </c>
      <c r="D31" s="60"/>
      <c r="E31" s="61">
        <f t="shared" si="1"/>
        <v>346910.06</v>
      </c>
      <c r="F31" s="61"/>
      <c r="G31" s="61"/>
      <c r="H31" s="61"/>
      <c r="I31" s="61">
        <f>324568.12+4199.14+18142.8</f>
        <v>346910.06</v>
      </c>
      <c r="J31" s="63"/>
    </row>
    <row r="32" spans="1:10" ht="18.75" customHeight="1">
      <c r="A32" s="56" t="s">
        <v>58</v>
      </c>
      <c r="B32" s="45">
        <v>223</v>
      </c>
      <c r="C32" s="59">
        <f t="shared" si="0"/>
        <v>319214.46</v>
      </c>
      <c r="D32" s="60"/>
      <c r="E32" s="61">
        <f t="shared" si="1"/>
        <v>319214.46</v>
      </c>
      <c r="F32" s="61"/>
      <c r="G32" s="61"/>
      <c r="H32" s="61"/>
      <c r="I32" s="61">
        <f>219216.92+63112.91+36884.63</f>
        <v>319214.46</v>
      </c>
      <c r="J32" s="63"/>
    </row>
    <row r="33" spans="1:10" ht="45" customHeight="1">
      <c r="A33" s="50" t="s">
        <v>39</v>
      </c>
      <c r="B33" s="45">
        <v>224</v>
      </c>
      <c r="C33" s="59"/>
      <c r="D33" s="60"/>
      <c r="E33" s="61"/>
      <c r="F33" s="61"/>
      <c r="G33" s="61"/>
      <c r="H33" s="61"/>
      <c r="I33" s="61"/>
      <c r="J33" s="63"/>
    </row>
    <row r="34" spans="1:10" ht="45.75" customHeight="1">
      <c r="A34" s="50" t="s">
        <v>59</v>
      </c>
      <c r="B34" s="45">
        <v>225</v>
      </c>
      <c r="C34" s="59">
        <f t="shared" si="0"/>
        <v>992761.64</v>
      </c>
      <c r="D34" s="60"/>
      <c r="E34" s="61">
        <f t="shared" si="1"/>
        <v>992761.64</v>
      </c>
      <c r="F34" s="61"/>
      <c r="G34" s="62"/>
      <c r="H34" s="61"/>
      <c r="I34" s="62">
        <f>I35+I36+I37+I38</f>
        <v>992761.64</v>
      </c>
      <c r="J34" s="63"/>
    </row>
    <row r="35" spans="1:10" ht="45" customHeight="1">
      <c r="A35" s="56" t="s">
        <v>60</v>
      </c>
      <c r="B35" s="45">
        <v>225</v>
      </c>
      <c r="C35" s="59">
        <f t="shared" si="0"/>
        <v>124678.92</v>
      </c>
      <c r="D35" s="60"/>
      <c r="E35" s="61">
        <f t="shared" si="1"/>
        <v>124678.92</v>
      </c>
      <c r="F35" s="61"/>
      <c r="G35" s="61"/>
      <c r="H35" s="61"/>
      <c r="I35" s="61">
        <f>77801.92+28977+17900</f>
        <v>124678.92</v>
      </c>
      <c r="J35" s="63"/>
    </row>
    <row r="36" spans="1:10" ht="24" customHeight="1">
      <c r="A36" s="56" t="s">
        <v>61</v>
      </c>
      <c r="B36" s="45">
        <v>225</v>
      </c>
      <c r="C36" s="59"/>
      <c r="D36" s="60"/>
      <c r="E36" s="61"/>
      <c r="F36" s="61"/>
      <c r="G36" s="61"/>
      <c r="H36" s="61"/>
      <c r="I36" s="61"/>
      <c r="J36" s="63"/>
    </row>
    <row r="37" spans="1:10" ht="42.75" customHeight="1">
      <c r="A37" s="56" t="s">
        <v>62</v>
      </c>
      <c r="B37" s="45">
        <v>225</v>
      </c>
      <c r="C37" s="59">
        <f t="shared" si="0"/>
        <v>490548.85</v>
      </c>
      <c r="D37" s="60"/>
      <c r="E37" s="61">
        <f t="shared" si="1"/>
        <v>490548.85</v>
      </c>
      <c r="F37" s="61"/>
      <c r="G37" s="61"/>
      <c r="H37" s="61"/>
      <c r="I37" s="61">
        <v>490548.85</v>
      </c>
      <c r="J37" s="63"/>
    </row>
    <row r="38" spans="1:10" ht="20.25" customHeight="1">
      <c r="A38" s="56" t="s">
        <v>63</v>
      </c>
      <c r="B38" s="45">
        <v>225</v>
      </c>
      <c r="C38" s="59">
        <f t="shared" si="0"/>
        <v>377533.87</v>
      </c>
      <c r="D38" s="60"/>
      <c r="E38" s="61">
        <f t="shared" si="1"/>
        <v>377533.87</v>
      </c>
      <c r="F38" s="61"/>
      <c r="G38" s="61"/>
      <c r="H38" s="61"/>
      <c r="I38" s="61">
        <f>284925.73+92608.14</f>
        <v>377533.87</v>
      </c>
      <c r="J38" s="63"/>
    </row>
    <row r="39" spans="1:10" ht="21" customHeight="1">
      <c r="A39" s="50" t="s">
        <v>64</v>
      </c>
      <c r="B39" s="45">
        <v>226</v>
      </c>
      <c r="C39" s="59">
        <f t="shared" si="0"/>
        <v>473460.94000000006</v>
      </c>
      <c r="D39" s="60"/>
      <c r="E39" s="61">
        <f t="shared" si="1"/>
        <v>473460.94000000006</v>
      </c>
      <c r="F39" s="62">
        <f>F41+F42</f>
        <v>18000</v>
      </c>
      <c r="G39" s="62">
        <f>G41+G42</f>
        <v>18600</v>
      </c>
      <c r="H39" s="61"/>
      <c r="I39" s="62">
        <f>I41+I43+I42</f>
        <v>436860.94000000006</v>
      </c>
      <c r="J39" s="63"/>
    </row>
    <row r="40" spans="1:10" ht="43.5" customHeight="1">
      <c r="A40" s="56" t="s">
        <v>65</v>
      </c>
      <c r="B40" s="45">
        <v>226</v>
      </c>
      <c r="C40" s="59"/>
      <c r="D40" s="60"/>
      <c r="E40" s="61"/>
      <c r="F40" s="62"/>
      <c r="G40" s="61"/>
      <c r="H40" s="61"/>
      <c r="I40" s="61"/>
      <c r="J40" s="63"/>
    </row>
    <row r="41" spans="1:10" ht="21" customHeight="1">
      <c r="A41" s="56" t="s">
        <v>40</v>
      </c>
      <c r="B41" s="45">
        <v>226</v>
      </c>
      <c r="C41" s="59">
        <f t="shared" si="0"/>
        <v>420412.28</v>
      </c>
      <c r="D41" s="60"/>
      <c r="E41" s="61">
        <f t="shared" si="1"/>
        <v>420412.28</v>
      </c>
      <c r="F41" s="61">
        <v>18000</v>
      </c>
      <c r="G41" s="61">
        <v>18600</v>
      </c>
      <c r="H41" s="61"/>
      <c r="I41" s="61">
        <v>383812.28</v>
      </c>
      <c r="J41" s="63"/>
    </row>
    <row r="42" spans="1:10" ht="21" customHeight="1">
      <c r="A42" s="56" t="s">
        <v>66</v>
      </c>
      <c r="B42" s="45">
        <v>226</v>
      </c>
      <c r="C42" s="59">
        <f t="shared" si="0"/>
        <v>5761.46</v>
      </c>
      <c r="D42" s="60"/>
      <c r="E42" s="61">
        <f t="shared" si="1"/>
        <v>5761.46</v>
      </c>
      <c r="F42" s="61"/>
      <c r="G42" s="61"/>
      <c r="H42" s="61"/>
      <c r="I42" s="61">
        <v>5761.46</v>
      </c>
      <c r="J42" s="63"/>
    </row>
    <row r="43" spans="1:10" ht="21" customHeight="1">
      <c r="A43" s="56" t="s">
        <v>67</v>
      </c>
      <c r="B43" s="45">
        <v>226</v>
      </c>
      <c r="C43" s="59">
        <f t="shared" si="0"/>
        <v>47287.2</v>
      </c>
      <c r="D43" s="60"/>
      <c r="E43" s="61">
        <f t="shared" si="1"/>
        <v>47287.2</v>
      </c>
      <c r="F43" s="61"/>
      <c r="G43" s="61"/>
      <c r="H43" s="61"/>
      <c r="I43" s="61">
        <v>47287.2</v>
      </c>
      <c r="J43" s="63"/>
    </row>
    <row r="44" spans="1:10" ht="40.5">
      <c r="A44" s="50" t="s">
        <v>41</v>
      </c>
      <c r="B44" s="45">
        <v>290</v>
      </c>
      <c r="C44" s="59">
        <f t="shared" si="0"/>
        <v>93957.52</v>
      </c>
      <c r="D44" s="60"/>
      <c r="E44" s="61">
        <f t="shared" si="1"/>
        <v>93957.52</v>
      </c>
      <c r="F44" s="62"/>
      <c r="G44" s="61"/>
      <c r="H44" s="61"/>
      <c r="I44" s="62">
        <v>93957.52</v>
      </c>
      <c r="J44" s="63"/>
    </row>
    <row r="45" spans="1:10" s="49" customFormat="1" ht="20.25">
      <c r="A45" s="50" t="s">
        <v>68</v>
      </c>
      <c r="B45" s="45">
        <v>290</v>
      </c>
      <c r="C45" s="59">
        <f t="shared" si="0"/>
        <v>53592.86</v>
      </c>
      <c r="D45" s="60"/>
      <c r="E45" s="61">
        <f t="shared" si="1"/>
        <v>53592.86</v>
      </c>
      <c r="F45" s="62">
        <f>F47+F48+F46</f>
        <v>9000</v>
      </c>
      <c r="G45" s="61"/>
      <c r="H45" s="61"/>
      <c r="I45" s="62">
        <f>I46+I47+I48</f>
        <v>44592.86</v>
      </c>
      <c r="J45" s="63"/>
    </row>
    <row r="46" spans="1:10" s="49" customFormat="1" ht="20.25">
      <c r="A46" s="56" t="s">
        <v>252</v>
      </c>
      <c r="B46" s="45">
        <v>290</v>
      </c>
      <c r="C46" s="59">
        <f t="shared" si="0"/>
        <v>49592.86</v>
      </c>
      <c r="D46" s="60"/>
      <c r="E46" s="61">
        <f t="shared" si="1"/>
        <v>49592.86</v>
      </c>
      <c r="F46" s="61">
        <v>5000</v>
      </c>
      <c r="G46" s="61"/>
      <c r="H46" s="61"/>
      <c r="I46" s="61">
        <v>44592.86</v>
      </c>
      <c r="J46" s="63"/>
    </row>
    <row r="47" spans="1:10" ht="20.25">
      <c r="A47" s="56" t="s">
        <v>251</v>
      </c>
      <c r="B47" s="45">
        <v>290</v>
      </c>
      <c r="C47" s="59">
        <f t="shared" si="0"/>
        <v>1000</v>
      </c>
      <c r="D47" s="60"/>
      <c r="E47" s="61">
        <f t="shared" si="1"/>
        <v>1000</v>
      </c>
      <c r="F47" s="61">
        <v>1000</v>
      </c>
      <c r="G47" s="61"/>
      <c r="H47" s="61"/>
      <c r="I47" s="61"/>
      <c r="J47" s="63"/>
    </row>
    <row r="48" spans="1:10" ht="20.25">
      <c r="A48" s="56" t="s">
        <v>69</v>
      </c>
      <c r="B48" s="45">
        <v>290</v>
      </c>
      <c r="C48" s="59">
        <f t="shared" si="0"/>
        <v>3000</v>
      </c>
      <c r="D48" s="60"/>
      <c r="E48" s="61">
        <f t="shared" si="1"/>
        <v>3000</v>
      </c>
      <c r="F48" s="61">
        <v>3000</v>
      </c>
      <c r="G48" s="61"/>
      <c r="H48" s="61"/>
      <c r="I48" s="61"/>
      <c r="J48" s="63"/>
    </row>
    <row r="49" spans="1:10" ht="40.5">
      <c r="A49" s="50" t="s">
        <v>42</v>
      </c>
      <c r="B49" s="45">
        <v>310</v>
      </c>
      <c r="C49" s="59">
        <f t="shared" si="0"/>
        <v>67977.4</v>
      </c>
      <c r="D49" s="60"/>
      <c r="E49" s="61">
        <f>E50</f>
        <v>67977.4</v>
      </c>
      <c r="F49" s="61"/>
      <c r="G49" s="61"/>
      <c r="H49" s="61"/>
      <c r="I49" s="62">
        <f>I50</f>
        <v>67977.4</v>
      </c>
      <c r="J49" s="63"/>
    </row>
    <row r="50" spans="1:10" ht="20.25">
      <c r="A50" s="56" t="s">
        <v>70</v>
      </c>
      <c r="B50" s="45">
        <v>310</v>
      </c>
      <c r="C50" s="59"/>
      <c r="D50" s="60"/>
      <c r="E50" s="61">
        <f>I50</f>
        <v>67977.4</v>
      </c>
      <c r="F50" s="61"/>
      <c r="G50" s="61"/>
      <c r="H50" s="61"/>
      <c r="I50" s="61">
        <v>67977.4</v>
      </c>
      <c r="J50" s="63"/>
    </row>
    <row r="51" spans="1:10" ht="40.5">
      <c r="A51" s="50" t="s">
        <v>43</v>
      </c>
      <c r="B51" s="45">
        <v>340</v>
      </c>
      <c r="C51" s="59">
        <f t="shared" si="0"/>
        <v>4202567.56</v>
      </c>
      <c r="D51" s="60"/>
      <c r="E51" s="61">
        <f t="shared" si="1"/>
        <v>4202567.56</v>
      </c>
      <c r="F51" s="62">
        <f>F55</f>
        <v>613339.12</v>
      </c>
      <c r="G51" s="61"/>
      <c r="H51" s="61"/>
      <c r="I51" s="62">
        <f>SUM(I52:I56)</f>
        <v>3589228.44</v>
      </c>
      <c r="J51" s="63"/>
    </row>
    <row r="52" spans="1:10" ht="20.25">
      <c r="A52" s="56" t="s">
        <v>71</v>
      </c>
      <c r="B52" s="45">
        <v>340</v>
      </c>
      <c r="C52" s="59">
        <f t="shared" si="0"/>
        <v>294944.68</v>
      </c>
      <c r="D52" s="60"/>
      <c r="E52" s="61">
        <f t="shared" si="1"/>
        <v>294944.68</v>
      </c>
      <c r="F52" s="61"/>
      <c r="G52" s="61"/>
      <c r="H52" s="61"/>
      <c r="I52" s="61">
        <f>245944.68+49000</f>
        <v>294944.68</v>
      </c>
      <c r="J52" s="63"/>
    </row>
    <row r="53" spans="1:10" ht="20.25">
      <c r="A53" s="56" t="s">
        <v>72</v>
      </c>
      <c r="B53" s="45">
        <v>340</v>
      </c>
      <c r="C53" s="59">
        <f t="shared" si="0"/>
        <v>0</v>
      </c>
      <c r="D53" s="60"/>
      <c r="E53" s="61">
        <f t="shared" si="1"/>
        <v>0</v>
      </c>
      <c r="F53" s="61"/>
      <c r="G53" s="61"/>
      <c r="H53" s="61"/>
      <c r="I53" s="61"/>
      <c r="J53" s="63"/>
    </row>
    <row r="54" spans="1:10" ht="20.25">
      <c r="A54" s="56" t="s">
        <v>73</v>
      </c>
      <c r="B54" s="45">
        <v>340</v>
      </c>
      <c r="C54" s="59">
        <f t="shared" si="0"/>
        <v>37233.64</v>
      </c>
      <c r="D54" s="60"/>
      <c r="E54" s="61">
        <f t="shared" si="1"/>
        <v>37233.64</v>
      </c>
      <c r="F54" s="61"/>
      <c r="G54" s="61"/>
      <c r="H54" s="61"/>
      <c r="I54" s="61">
        <v>37233.64</v>
      </c>
      <c r="J54" s="63"/>
    </row>
    <row r="55" spans="1:10" ht="20.25">
      <c r="A55" s="56" t="s">
        <v>74</v>
      </c>
      <c r="B55" s="45">
        <v>340</v>
      </c>
      <c r="C55" s="59">
        <f t="shared" si="0"/>
        <v>3590528.22</v>
      </c>
      <c r="D55" s="60"/>
      <c r="E55" s="61">
        <f t="shared" si="1"/>
        <v>3590528.22</v>
      </c>
      <c r="F55" s="61">
        <f>515000+98339.12</f>
        <v>613339.12</v>
      </c>
      <c r="G55" s="61"/>
      <c r="H55" s="61"/>
      <c r="I55" s="61">
        <f>2921105.24-16780.56+72864.42</f>
        <v>2977189.1</v>
      </c>
      <c r="J55" s="63"/>
    </row>
    <row r="56" spans="1:10" ht="20.25">
      <c r="A56" s="56" t="s">
        <v>75</v>
      </c>
      <c r="B56" s="45">
        <v>340</v>
      </c>
      <c r="C56" s="59">
        <f t="shared" si="0"/>
        <v>279861.02</v>
      </c>
      <c r="D56" s="60"/>
      <c r="E56" s="61">
        <f t="shared" si="1"/>
        <v>279861.02</v>
      </c>
      <c r="F56" s="61"/>
      <c r="G56" s="61"/>
      <c r="H56" s="61"/>
      <c r="I56" s="61">
        <f>237584.97+42276.05</f>
        <v>279861.02</v>
      </c>
      <c r="J56" s="63"/>
    </row>
    <row r="57" spans="1:10" ht="20.25">
      <c r="A57" s="56" t="s">
        <v>76</v>
      </c>
      <c r="B57" s="45">
        <v>340</v>
      </c>
      <c r="C57" s="59"/>
      <c r="D57" s="60"/>
      <c r="E57" s="61"/>
      <c r="F57" s="61"/>
      <c r="G57" s="61"/>
      <c r="H57" s="61"/>
      <c r="I57" s="61"/>
      <c r="J57" s="63"/>
    </row>
    <row r="58" spans="1:10" ht="40.5">
      <c r="A58" s="56" t="s">
        <v>44</v>
      </c>
      <c r="B58" s="58" t="s">
        <v>104</v>
      </c>
      <c r="C58" s="59">
        <f t="shared" si="0"/>
        <v>-4.656612873077393E-10</v>
      </c>
      <c r="D58" s="60"/>
      <c r="E58" s="61">
        <f t="shared" si="1"/>
        <v>-4.656612873077393E-10</v>
      </c>
      <c r="F58" s="62"/>
      <c r="G58" s="61"/>
      <c r="H58" s="61"/>
      <c r="I58" s="62">
        <f>I19-I22-I24-I25-I28-I34-I39-I44-I45-I49-I51-I21-I23</f>
        <v>-4.656612873077393E-10</v>
      </c>
      <c r="J58" s="63"/>
    </row>
    <row r="59" spans="1:10" ht="21">
      <c r="A59" s="35"/>
      <c r="B59" s="35"/>
      <c r="C59" s="35"/>
      <c r="D59" s="35"/>
      <c r="E59" s="35"/>
      <c r="F59" s="47"/>
      <c r="G59" s="35"/>
      <c r="H59" s="35"/>
      <c r="I59" s="38"/>
      <c r="J59" s="35"/>
    </row>
    <row r="60" spans="1:10" ht="21">
      <c r="A60" s="115" t="s">
        <v>45</v>
      </c>
      <c r="B60" s="115"/>
      <c r="C60" s="115"/>
      <c r="D60" s="115"/>
      <c r="E60" s="115"/>
      <c r="F60" s="115"/>
      <c r="G60" s="115"/>
      <c r="H60" s="115"/>
      <c r="I60" s="38"/>
      <c r="J60" s="35"/>
    </row>
    <row r="61" spans="1:10" ht="21">
      <c r="A61" s="115" t="s">
        <v>46</v>
      </c>
      <c r="B61" s="115"/>
      <c r="C61" s="115"/>
      <c r="D61" s="115"/>
      <c r="E61" s="115"/>
      <c r="F61" s="115"/>
      <c r="G61" s="115"/>
      <c r="H61" s="35"/>
      <c r="I61" s="38"/>
      <c r="J61" s="35"/>
    </row>
    <row r="62" ht="15">
      <c r="I62" s="39"/>
    </row>
    <row r="63" spans="6:9" s="66" customFormat="1" ht="15.75">
      <c r="F63" s="67"/>
      <c r="G63" s="68"/>
      <c r="H63" s="68"/>
      <c r="I63" s="68"/>
    </row>
    <row r="64" spans="2:9" s="66" customFormat="1" ht="18.75">
      <c r="B64" s="69" t="s">
        <v>236</v>
      </c>
      <c r="C64" s="69"/>
      <c r="D64" s="69"/>
      <c r="E64" s="69"/>
      <c r="F64" s="69" t="s">
        <v>253</v>
      </c>
      <c r="G64" s="68"/>
      <c r="H64" s="68"/>
      <c r="I64" s="68"/>
    </row>
    <row r="65" spans="2:9" s="66" customFormat="1" ht="18.75">
      <c r="B65" s="69"/>
      <c r="C65" s="69"/>
      <c r="D65" s="69"/>
      <c r="E65" s="69"/>
      <c r="F65" s="69"/>
      <c r="G65" s="68"/>
      <c r="H65" s="68"/>
      <c r="I65" s="68"/>
    </row>
    <row r="66" spans="2:9" s="66" customFormat="1" ht="18.75">
      <c r="B66" s="69"/>
      <c r="C66" s="69"/>
      <c r="D66" s="69"/>
      <c r="E66" s="69"/>
      <c r="F66" s="69"/>
      <c r="G66" s="68"/>
      <c r="H66" s="68"/>
      <c r="I66" s="68"/>
    </row>
    <row r="67" spans="2:9" s="66" customFormat="1" ht="18.75">
      <c r="B67" s="69" t="s">
        <v>237</v>
      </c>
      <c r="C67" s="69"/>
      <c r="D67" s="69"/>
      <c r="E67" s="69"/>
      <c r="F67" s="69" t="s">
        <v>239</v>
      </c>
      <c r="G67" s="68"/>
      <c r="H67" s="68"/>
      <c r="I67" s="68"/>
    </row>
    <row r="68" spans="2:9" s="66" customFormat="1" ht="15.75">
      <c r="B68" s="30"/>
      <c r="C68" s="30"/>
      <c r="D68" s="30"/>
      <c r="F68" s="67"/>
      <c r="G68" s="68"/>
      <c r="H68" s="68"/>
      <c r="I68" s="68"/>
    </row>
    <row r="69" spans="7:9" ht="15">
      <c r="G69" s="39"/>
      <c r="H69" s="39"/>
      <c r="I69" s="39"/>
    </row>
    <row r="70" spans="7:9" ht="15">
      <c r="G70" s="39"/>
      <c r="H70" s="39"/>
      <c r="I70" s="39"/>
    </row>
    <row r="71" spans="7:9" ht="15">
      <c r="G71" s="39"/>
      <c r="H71" s="39"/>
      <c r="I71" s="39"/>
    </row>
    <row r="72" spans="7:9" ht="15">
      <c r="G72" s="39"/>
      <c r="H72" s="39"/>
      <c r="I72" s="39"/>
    </row>
    <row r="73" spans="7:9" ht="15">
      <c r="G73" s="39"/>
      <c r="H73" s="39"/>
      <c r="I73" s="39"/>
    </row>
  </sheetData>
  <sheetProtection/>
  <mergeCells count="7">
    <mergeCell ref="A61:G61"/>
    <mergeCell ref="A1:H1"/>
    <mergeCell ref="B2:B3"/>
    <mergeCell ref="A2:A3"/>
    <mergeCell ref="C2:E2"/>
    <mergeCell ref="F2:J2"/>
    <mergeCell ref="A60:H60"/>
  </mergeCells>
  <printOptions/>
  <pageMargins left="0.7086614173228347" right="0.11811023622047245" top="0.35433070866141736" bottom="0.15748031496062992" header="0.31496062992125984" footer="0.31496062992125984"/>
  <pageSetup horizontalDpi="180" verticalDpi="180" orientation="landscape" paperSize="9" scale="72" r:id="rId1"/>
  <rowBreaks count="1" manualBreakCount="1">
    <brk id="1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94"/>
  <sheetViews>
    <sheetView zoomScaleSheetLayoutView="100" zoomScalePageLayoutView="0" workbookViewId="0" topLeftCell="A166">
      <selection activeCell="F12" sqref="F12"/>
    </sheetView>
  </sheetViews>
  <sheetFormatPr defaultColWidth="9.140625" defaultRowHeight="15"/>
  <cols>
    <col min="1" max="1" width="4.8515625" style="80" customWidth="1"/>
    <col min="2" max="2" width="25.421875" style="80" customWidth="1"/>
    <col min="3" max="3" width="30.28125" style="80" customWidth="1"/>
    <col min="4" max="4" width="14.00390625" style="80" customWidth="1"/>
    <col min="5" max="5" width="14.28125" style="80" customWidth="1"/>
    <col min="6" max="6" width="17.140625" style="80" customWidth="1"/>
    <col min="7" max="7" width="14.57421875" style="80" customWidth="1"/>
    <col min="8" max="8" width="19.7109375" style="80" customWidth="1"/>
    <col min="9" max="9" width="19.8515625" style="80" customWidth="1"/>
    <col min="10" max="16384" width="9.140625" style="80" customWidth="1"/>
  </cols>
  <sheetData>
    <row r="1" spans="1:9" ht="27" customHeight="1">
      <c r="A1" s="114" t="s">
        <v>112</v>
      </c>
      <c r="B1" s="114"/>
      <c r="C1" s="114"/>
      <c r="D1" s="114"/>
      <c r="E1" s="114"/>
      <c r="F1" s="114"/>
      <c r="G1" s="114"/>
      <c r="H1" s="114"/>
      <c r="I1" s="114"/>
    </row>
    <row r="2" spans="1:9" ht="23.25" customHeight="1">
      <c r="A2" s="129" t="s">
        <v>113</v>
      </c>
      <c r="B2" s="130"/>
      <c r="C2" s="130"/>
      <c r="D2" s="130"/>
      <c r="E2" s="130"/>
      <c r="F2" s="130"/>
      <c r="G2" s="130"/>
      <c r="H2" s="130"/>
      <c r="I2" s="130"/>
    </row>
    <row r="3" spans="1:9" ht="15" customHeight="1">
      <c r="A3" s="126" t="s">
        <v>84</v>
      </c>
      <c r="B3" s="126" t="s">
        <v>85</v>
      </c>
      <c r="C3" s="137" t="s">
        <v>86</v>
      </c>
      <c r="D3" s="126" t="s">
        <v>87</v>
      </c>
      <c r="E3" s="122" t="s">
        <v>88</v>
      </c>
      <c r="F3" s="132" t="s">
        <v>98</v>
      </c>
      <c r="G3" s="122" t="s">
        <v>99</v>
      </c>
      <c r="H3" s="126" t="s">
        <v>89</v>
      </c>
      <c r="I3" s="126" t="s">
        <v>90</v>
      </c>
    </row>
    <row r="4" spans="1:9" ht="104.25" customHeight="1">
      <c r="A4" s="127"/>
      <c r="B4" s="127"/>
      <c r="C4" s="138"/>
      <c r="D4" s="127"/>
      <c r="E4" s="122"/>
      <c r="F4" s="133"/>
      <c r="G4" s="122"/>
      <c r="H4" s="127"/>
      <c r="I4" s="127"/>
    </row>
    <row r="5" spans="1:9" ht="15">
      <c r="A5" s="134" t="s">
        <v>91</v>
      </c>
      <c r="B5" s="135"/>
      <c r="C5" s="135"/>
      <c r="D5" s="135"/>
      <c r="E5" s="135"/>
      <c r="F5" s="135"/>
      <c r="G5" s="135"/>
      <c r="H5" s="135"/>
      <c r="I5" s="136"/>
    </row>
    <row r="6" spans="1:9" ht="47.25">
      <c r="A6" s="16">
        <v>1</v>
      </c>
      <c r="B6" s="16" t="s">
        <v>136</v>
      </c>
      <c r="C6" s="17" t="s">
        <v>139</v>
      </c>
      <c r="D6" s="16">
        <v>848</v>
      </c>
      <c r="E6" s="16">
        <v>1968</v>
      </c>
      <c r="F6" s="77">
        <v>3020358</v>
      </c>
      <c r="G6" s="16">
        <v>0</v>
      </c>
      <c r="H6" s="17" t="s">
        <v>137</v>
      </c>
      <c r="I6" s="17" t="s">
        <v>138</v>
      </c>
    </row>
    <row r="7" spans="1:9" ht="47.25">
      <c r="A7" s="16">
        <v>2</v>
      </c>
      <c r="B7" s="16" t="s">
        <v>136</v>
      </c>
      <c r="C7" s="17" t="s">
        <v>140</v>
      </c>
      <c r="D7" s="16">
        <v>166.6</v>
      </c>
      <c r="E7" s="16">
        <v>1911</v>
      </c>
      <c r="F7" s="77">
        <v>400839.6</v>
      </c>
      <c r="G7" s="16">
        <v>0</v>
      </c>
      <c r="H7" s="17" t="s">
        <v>141</v>
      </c>
      <c r="I7" s="17" t="s">
        <v>142</v>
      </c>
    </row>
    <row r="8" spans="1:9" ht="47.25">
      <c r="A8" s="16">
        <v>3</v>
      </c>
      <c r="B8" s="16" t="s">
        <v>136</v>
      </c>
      <c r="C8" s="17" t="s">
        <v>140</v>
      </c>
      <c r="D8" s="16">
        <v>355.7</v>
      </c>
      <c r="E8" s="16">
        <v>1969</v>
      </c>
      <c r="F8" s="77">
        <v>1094039.52</v>
      </c>
      <c r="G8" s="16">
        <v>0</v>
      </c>
      <c r="H8" s="17" t="s">
        <v>143</v>
      </c>
      <c r="I8" s="17" t="s">
        <v>144</v>
      </c>
    </row>
    <row r="9" spans="1:9" ht="15.75">
      <c r="A9" s="16"/>
      <c r="B9" s="16" t="s">
        <v>145</v>
      </c>
      <c r="C9" s="16"/>
      <c r="D9" s="18">
        <f>SUM(D6:D8)</f>
        <v>1370.3</v>
      </c>
      <c r="E9" s="16"/>
      <c r="F9" s="81">
        <f>SUM(F6:F8)</f>
        <v>4515237.12</v>
      </c>
      <c r="G9" s="16"/>
      <c r="H9" s="16"/>
      <c r="I9" s="16"/>
    </row>
    <row r="10" spans="1:9" ht="27" customHeight="1">
      <c r="A10" s="82"/>
      <c r="B10" s="83"/>
      <c r="C10" s="83"/>
      <c r="D10" s="82"/>
      <c r="E10" s="82"/>
      <c r="F10" s="16"/>
      <c r="G10" s="82"/>
      <c r="H10" s="83"/>
      <c r="I10" s="19"/>
    </row>
    <row r="11" spans="1:9" ht="15.75">
      <c r="A11" s="123" t="s">
        <v>92</v>
      </c>
      <c r="B11" s="124"/>
      <c r="C11" s="124"/>
      <c r="D11" s="124"/>
      <c r="E11" s="124"/>
      <c r="F11" s="124"/>
      <c r="G11" s="124"/>
      <c r="H11" s="124"/>
      <c r="I11" s="125"/>
    </row>
    <row r="12" spans="1:9" ht="47.25">
      <c r="A12" s="16">
        <v>1</v>
      </c>
      <c r="B12" s="16" t="s">
        <v>146</v>
      </c>
      <c r="C12" s="17" t="s">
        <v>140</v>
      </c>
      <c r="D12" s="16">
        <v>34.7</v>
      </c>
      <c r="E12" s="16">
        <v>2006</v>
      </c>
      <c r="F12" s="77">
        <v>18301</v>
      </c>
      <c r="G12" s="16">
        <v>0</v>
      </c>
      <c r="H12" s="16"/>
      <c r="I12" s="16"/>
    </row>
    <row r="13" spans="1:9" ht="47.25">
      <c r="A13" s="16">
        <v>2</v>
      </c>
      <c r="B13" s="16" t="s">
        <v>147</v>
      </c>
      <c r="C13" s="17" t="s">
        <v>140</v>
      </c>
      <c r="D13" s="16"/>
      <c r="E13" s="16">
        <v>2006</v>
      </c>
      <c r="F13" s="77">
        <v>19521</v>
      </c>
      <c r="G13" s="16">
        <v>0</v>
      </c>
      <c r="H13" s="16"/>
      <c r="I13" s="16"/>
    </row>
    <row r="14" spans="1:9" ht="47.25">
      <c r="A14" s="16">
        <v>3</v>
      </c>
      <c r="B14" s="16" t="s">
        <v>148</v>
      </c>
      <c r="C14" s="17" t="s">
        <v>140</v>
      </c>
      <c r="D14" s="16">
        <v>5.6</v>
      </c>
      <c r="E14" s="16">
        <v>2006</v>
      </c>
      <c r="F14" s="77">
        <v>10543</v>
      </c>
      <c r="G14" s="16">
        <v>0</v>
      </c>
      <c r="H14" s="16"/>
      <c r="I14" s="16"/>
    </row>
    <row r="15" spans="1:9" ht="47.25">
      <c r="A15" s="16">
        <v>4</v>
      </c>
      <c r="B15" s="16" t="s">
        <v>149</v>
      </c>
      <c r="C15" s="17" t="s">
        <v>140</v>
      </c>
      <c r="D15" s="16">
        <v>10.3</v>
      </c>
      <c r="E15" s="16">
        <v>2008</v>
      </c>
      <c r="F15" s="77">
        <v>12300</v>
      </c>
      <c r="G15" s="16">
        <v>0</v>
      </c>
      <c r="H15" s="16"/>
      <c r="I15" s="16"/>
    </row>
    <row r="16" spans="1:9" ht="47.25">
      <c r="A16" s="16">
        <v>5</v>
      </c>
      <c r="B16" s="16" t="s">
        <v>150</v>
      </c>
      <c r="C16" s="17" t="s">
        <v>140</v>
      </c>
      <c r="D16" s="16"/>
      <c r="E16" s="16">
        <v>2008</v>
      </c>
      <c r="F16" s="77">
        <v>5600</v>
      </c>
      <c r="G16" s="16">
        <v>0</v>
      </c>
      <c r="H16" s="16"/>
      <c r="I16" s="16"/>
    </row>
    <row r="17" spans="1:9" ht="47.25">
      <c r="A17" s="16">
        <v>6</v>
      </c>
      <c r="B17" s="16" t="s">
        <v>151</v>
      </c>
      <c r="C17" s="17" t="s">
        <v>140</v>
      </c>
      <c r="D17" s="16">
        <v>3.9</v>
      </c>
      <c r="E17" s="16">
        <v>2006</v>
      </c>
      <c r="F17" s="77">
        <v>25897</v>
      </c>
      <c r="G17" s="16">
        <v>0</v>
      </c>
      <c r="H17" s="16"/>
      <c r="I17" s="16"/>
    </row>
    <row r="18" spans="1:9" ht="47.25">
      <c r="A18" s="16">
        <v>7</v>
      </c>
      <c r="B18" s="17" t="s">
        <v>152</v>
      </c>
      <c r="C18" s="17" t="s">
        <v>140</v>
      </c>
      <c r="D18" s="16"/>
      <c r="E18" s="16">
        <v>2009</v>
      </c>
      <c r="F18" s="77">
        <v>6462.96</v>
      </c>
      <c r="G18" s="16">
        <v>0</v>
      </c>
      <c r="H18" s="16"/>
      <c r="I18" s="16"/>
    </row>
    <row r="19" spans="1:9" ht="47.25">
      <c r="A19" s="16">
        <v>8</v>
      </c>
      <c r="B19" s="17" t="s">
        <v>153</v>
      </c>
      <c r="C19" s="17" t="s">
        <v>140</v>
      </c>
      <c r="D19" s="16"/>
      <c r="E19" s="16">
        <v>2009</v>
      </c>
      <c r="F19" s="77">
        <v>6484.8</v>
      </c>
      <c r="G19" s="16">
        <v>0</v>
      </c>
      <c r="H19" s="16"/>
      <c r="I19" s="16"/>
    </row>
    <row r="20" spans="1:9" ht="47.25">
      <c r="A20" s="16">
        <v>9</v>
      </c>
      <c r="B20" s="17" t="s">
        <v>154</v>
      </c>
      <c r="C20" s="17" t="s">
        <v>140</v>
      </c>
      <c r="D20" s="16"/>
      <c r="E20" s="16">
        <v>2009</v>
      </c>
      <c r="F20" s="77">
        <v>10195.92</v>
      </c>
      <c r="G20" s="16">
        <v>0</v>
      </c>
      <c r="H20" s="16"/>
      <c r="I20" s="16"/>
    </row>
    <row r="21" spans="1:9" ht="47.25">
      <c r="A21" s="16">
        <v>10</v>
      </c>
      <c r="B21" s="17" t="s">
        <v>155</v>
      </c>
      <c r="C21" s="17" t="s">
        <v>140</v>
      </c>
      <c r="D21" s="16"/>
      <c r="E21" s="16">
        <v>2009</v>
      </c>
      <c r="F21" s="77">
        <v>68789.28</v>
      </c>
      <c r="G21" s="16">
        <v>0</v>
      </c>
      <c r="H21" s="16"/>
      <c r="I21" s="16"/>
    </row>
    <row r="22" spans="1:9" ht="47.25">
      <c r="A22" s="16">
        <v>11</v>
      </c>
      <c r="B22" s="17" t="s">
        <v>156</v>
      </c>
      <c r="C22" s="17" t="s">
        <v>140</v>
      </c>
      <c r="D22" s="16">
        <v>65</v>
      </c>
      <c r="E22" s="16">
        <v>2009</v>
      </c>
      <c r="F22" s="77">
        <v>74568.48</v>
      </c>
      <c r="G22" s="16">
        <v>0</v>
      </c>
      <c r="H22" s="16"/>
      <c r="I22" s="16"/>
    </row>
    <row r="23" spans="1:9" ht="47.25">
      <c r="A23" s="16">
        <v>12</v>
      </c>
      <c r="B23" s="16" t="s">
        <v>157</v>
      </c>
      <c r="C23" s="17" t="s">
        <v>140</v>
      </c>
      <c r="D23" s="16">
        <v>12.3</v>
      </c>
      <c r="E23" s="16">
        <v>2009</v>
      </c>
      <c r="F23" s="77">
        <v>27613</v>
      </c>
      <c r="G23" s="16">
        <v>0</v>
      </c>
      <c r="H23" s="16"/>
      <c r="I23" s="16"/>
    </row>
    <row r="24" spans="1:9" ht="47.25">
      <c r="A24" s="16">
        <v>13</v>
      </c>
      <c r="B24" s="16" t="s">
        <v>148</v>
      </c>
      <c r="C24" s="17" t="s">
        <v>139</v>
      </c>
      <c r="D24" s="16"/>
      <c r="E24" s="16">
        <v>2012</v>
      </c>
      <c r="F24" s="77">
        <v>67000</v>
      </c>
      <c r="G24" s="16">
        <v>0</v>
      </c>
      <c r="H24" s="16"/>
      <c r="I24" s="16"/>
    </row>
    <row r="25" spans="1:9" ht="33.75" customHeight="1">
      <c r="A25" s="82"/>
      <c r="B25" s="82" t="s">
        <v>145</v>
      </c>
      <c r="C25" s="83"/>
      <c r="D25" s="82"/>
      <c r="E25" s="82"/>
      <c r="F25" s="81">
        <f>SUM(F12:F24)</f>
        <v>353276.44</v>
      </c>
      <c r="G25" s="18">
        <f>SUM(G12:G24)</f>
        <v>0</v>
      </c>
      <c r="H25" s="19"/>
      <c r="I25" s="19"/>
    </row>
    <row r="26" spans="1:9" ht="19.5" customHeight="1">
      <c r="A26" s="123" t="s">
        <v>93</v>
      </c>
      <c r="B26" s="124"/>
      <c r="C26" s="124"/>
      <c r="D26" s="124"/>
      <c r="E26" s="124"/>
      <c r="F26" s="124"/>
      <c r="G26" s="124"/>
      <c r="H26" s="124"/>
      <c r="I26" s="125"/>
    </row>
    <row r="27" spans="1:9" ht="15.75">
      <c r="A27" s="84"/>
      <c r="B27" s="84"/>
      <c r="C27" s="84"/>
      <c r="D27" s="84"/>
      <c r="E27" s="84"/>
      <c r="F27" s="84"/>
      <c r="G27" s="84"/>
      <c r="H27" s="84"/>
      <c r="I27" s="84"/>
    </row>
    <row r="28" spans="1:9" ht="41.25" customHeight="1">
      <c r="A28" s="131" t="s">
        <v>114</v>
      </c>
      <c r="B28" s="131"/>
      <c r="C28" s="131"/>
      <c r="D28" s="131"/>
      <c r="E28" s="131"/>
      <c r="F28" s="131"/>
      <c r="G28" s="30"/>
      <c r="H28" s="30"/>
      <c r="I28" s="30"/>
    </row>
    <row r="29" spans="1:9" ht="15.75">
      <c r="A29" s="20"/>
      <c r="B29" s="21"/>
      <c r="C29" s="22"/>
      <c r="D29" s="22"/>
      <c r="E29" s="22"/>
      <c r="F29" s="22"/>
      <c r="G29" s="30"/>
      <c r="H29" s="30"/>
      <c r="I29" s="30"/>
    </row>
    <row r="30" spans="1:9" ht="78.75">
      <c r="A30" s="23" t="s">
        <v>84</v>
      </c>
      <c r="B30" s="23" t="s">
        <v>94</v>
      </c>
      <c r="C30" s="23" t="s">
        <v>95</v>
      </c>
      <c r="D30" s="23" t="s">
        <v>96</v>
      </c>
      <c r="E30" s="23" t="s">
        <v>102</v>
      </c>
      <c r="F30" s="23" t="s">
        <v>103</v>
      </c>
      <c r="G30" s="30"/>
      <c r="H30" s="30"/>
      <c r="I30" s="30"/>
    </row>
    <row r="31" spans="1:9" ht="15.75">
      <c r="A31" s="24">
        <v>1</v>
      </c>
      <c r="B31" s="24">
        <v>4</v>
      </c>
      <c r="C31" s="24">
        <v>6</v>
      </c>
      <c r="D31" s="24">
        <v>11</v>
      </c>
      <c r="E31" s="24">
        <v>12</v>
      </c>
      <c r="F31" s="24">
        <v>13</v>
      </c>
      <c r="G31" s="30"/>
      <c r="H31" s="30"/>
      <c r="I31" s="30"/>
    </row>
    <row r="32" spans="1:9" ht="15.75">
      <c r="A32" s="17" t="s">
        <v>97</v>
      </c>
      <c r="B32" s="25"/>
      <c r="C32" s="17"/>
      <c r="D32" s="26"/>
      <c r="E32" s="26"/>
      <c r="F32" s="26"/>
      <c r="G32" s="30"/>
      <c r="H32" s="30"/>
      <c r="I32" s="30"/>
    </row>
    <row r="33" spans="1:9" ht="15.75">
      <c r="A33" s="25">
        <v>2</v>
      </c>
      <c r="B33" s="25"/>
      <c r="C33" s="27"/>
      <c r="D33" s="17"/>
      <c r="E33" s="17"/>
      <c r="F33" s="17"/>
      <c r="G33" s="30"/>
      <c r="H33" s="30"/>
      <c r="I33" s="30"/>
    </row>
    <row r="34" spans="1:9" ht="15.75">
      <c r="A34" s="30"/>
      <c r="B34" s="30"/>
      <c r="C34" s="30"/>
      <c r="D34" s="30"/>
      <c r="E34" s="30"/>
      <c r="F34" s="30"/>
      <c r="G34" s="30"/>
      <c r="H34" s="30"/>
      <c r="I34" s="30"/>
    </row>
    <row r="35" spans="1:9" ht="68.25" customHeight="1">
      <c r="A35" s="128" t="s">
        <v>115</v>
      </c>
      <c r="B35" s="128"/>
      <c r="C35" s="128"/>
      <c r="D35" s="128"/>
      <c r="E35" s="128"/>
      <c r="F35" s="128"/>
      <c r="G35" s="128"/>
      <c r="H35" s="85"/>
      <c r="I35" s="30"/>
    </row>
    <row r="36" spans="1:9" ht="15.75">
      <c r="A36" s="30"/>
      <c r="B36" s="30"/>
      <c r="C36" s="30"/>
      <c r="D36" s="30"/>
      <c r="E36" s="30"/>
      <c r="F36" s="30"/>
      <c r="G36" s="30"/>
      <c r="H36" s="30"/>
      <c r="I36" s="30"/>
    </row>
    <row r="37" spans="1:9" ht="74.25" customHeight="1">
      <c r="A37" s="28" t="s">
        <v>84</v>
      </c>
      <c r="B37" s="29" t="s">
        <v>94</v>
      </c>
      <c r="C37" s="29" t="s">
        <v>100</v>
      </c>
      <c r="D37" s="23" t="s">
        <v>95</v>
      </c>
      <c r="E37" s="23" t="s">
        <v>101</v>
      </c>
      <c r="F37" s="23" t="s">
        <v>102</v>
      </c>
      <c r="G37" s="23" t="s">
        <v>103</v>
      </c>
      <c r="H37" s="30"/>
      <c r="I37" s="30"/>
    </row>
    <row r="38" spans="1:9" ht="15.75">
      <c r="A38" s="24">
        <v>1</v>
      </c>
      <c r="B38" s="24">
        <v>4</v>
      </c>
      <c r="C38" s="24">
        <v>5</v>
      </c>
      <c r="D38" s="24">
        <v>6</v>
      </c>
      <c r="E38" s="24">
        <v>11</v>
      </c>
      <c r="F38" s="24">
        <v>12</v>
      </c>
      <c r="G38" s="24">
        <v>13</v>
      </c>
      <c r="H38" s="30"/>
      <c r="I38" s="30"/>
    </row>
    <row r="39" spans="1:9" ht="28.5" customHeight="1">
      <c r="A39" s="24">
        <v>1</v>
      </c>
      <c r="B39" s="86" t="s">
        <v>158</v>
      </c>
      <c r="C39" s="17" t="s">
        <v>140</v>
      </c>
      <c r="D39" s="86">
        <v>2005</v>
      </c>
      <c r="E39" s="87">
        <v>11582</v>
      </c>
      <c r="F39" s="87">
        <f>E39-G39</f>
        <v>11582</v>
      </c>
      <c r="G39" s="88"/>
      <c r="H39" s="30"/>
      <c r="I39" s="30"/>
    </row>
    <row r="40" spans="1:9" ht="47.25">
      <c r="A40" s="24">
        <v>2</v>
      </c>
      <c r="B40" s="89" t="s">
        <v>159</v>
      </c>
      <c r="C40" s="17" t="s">
        <v>140</v>
      </c>
      <c r="D40" s="89">
        <v>2005</v>
      </c>
      <c r="E40" s="87">
        <v>5675</v>
      </c>
      <c r="F40" s="87">
        <f aca="true" t="shared" si="0" ref="F40:F101">E40-G40</f>
        <v>5675</v>
      </c>
      <c r="G40" s="88"/>
      <c r="H40" s="30"/>
      <c r="I40" s="30"/>
    </row>
    <row r="41" spans="1:9" ht="47.25">
      <c r="A41" s="24">
        <v>3</v>
      </c>
      <c r="B41" s="89" t="s">
        <v>160</v>
      </c>
      <c r="C41" s="17" t="s">
        <v>140</v>
      </c>
      <c r="D41" s="89">
        <v>2005</v>
      </c>
      <c r="E41" s="87">
        <v>4485</v>
      </c>
      <c r="F41" s="87">
        <f t="shared" si="0"/>
        <v>4485</v>
      </c>
      <c r="G41" s="88"/>
      <c r="H41" s="30"/>
      <c r="I41" s="30"/>
    </row>
    <row r="42" spans="1:9" ht="47.25">
      <c r="A42" s="24">
        <v>4</v>
      </c>
      <c r="B42" s="89" t="s">
        <v>161</v>
      </c>
      <c r="C42" s="17" t="s">
        <v>140</v>
      </c>
      <c r="D42" s="89">
        <v>2006</v>
      </c>
      <c r="E42" s="87">
        <v>11328</v>
      </c>
      <c r="F42" s="87">
        <f t="shared" si="0"/>
        <v>11328</v>
      </c>
      <c r="G42" s="88"/>
      <c r="H42" s="30"/>
      <c r="I42" s="30"/>
    </row>
    <row r="43" spans="1:9" ht="47.25">
      <c r="A43" s="24">
        <v>5</v>
      </c>
      <c r="B43" s="89" t="s">
        <v>162</v>
      </c>
      <c r="C43" s="17" t="s">
        <v>140</v>
      </c>
      <c r="D43" s="89">
        <v>12.2006</v>
      </c>
      <c r="E43" s="87">
        <v>24102</v>
      </c>
      <c r="F43" s="87">
        <f t="shared" si="0"/>
        <v>24102</v>
      </c>
      <c r="G43" s="88"/>
      <c r="H43" s="30"/>
      <c r="I43" s="30"/>
    </row>
    <row r="44" spans="1:9" ht="47.25">
      <c r="A44" s="24">
        <v>6</v>
      </c>
      <c r="B44" s="89" t="s">
        <v>163</v>
      </c>
      <c r="C44" s="17" t="s">
        <v>140</v>
      </c>
      <c r="D44" s="89">
        <v>12.2006</v>
      </c>
      <c r="E44" s="87">
        <v>9734</v>
      </c>
      <c r="F44" s="87">
        <f t="shared" si="0"/>
        <v>9734</v>
      </c>
      <c r="G44" s="88"/>
      <c r="H44" s="30"/>
      <c r="I44" s="30"/>
    </row>
    <row r="45" spans="1:9" ht="47.25">
      <c r="A45" s="24">
        <v>7</v>
      </c>
      <c r="B45" s="86" t="s">
        <v>164</v>
      </c>
      <c r="C45" s="17" t="s">
        <v>140</v>
      </c>
      <c r="D45" s="86">
        <v>2005</v>
      </c>
      <c r="E45" s="87">
        <v>25760</v>
      </c>
      <c r="F45" s="87">
        <v>25760</v>
      </c>
      <c r="G45" s="88"/>
      <c r="H45" s="30"/>
      <c r="I45" s="30"/>
    </row>
    <row r="46" spans="1:9" ht="47.25">
      <c r="A46" s="24">
        <v>8</v>
      </c>
      <c r="B46" s="86" t="s">
        <v>165</v>
      </c>
      <c r="C46" s="17" t="s">
        <v>140</v>
      </c>
      <c r="D46" s="86">
        <v>2005</v>
      </c>
      <c r="E46" s="87">
        <v>17940</v>
      </c>
      <c r="F46" s="87">
        <v>17940</v>
      </c>
      <c r="G46" s="88"/>
      <c r="H46" s="30"/>
      <c r="I46" s="30"/>
    </row>
    <row r="47" spans="1:9" ht="47.25">
      <c r="A47" s="24">
        <v>9</v>
      </c>
      <c r="B47" s="89" t="s">
        <v>166</v>
      </c>
      <c r="C47" s="17" t="s">
        <v>140</v>
      </c>
      <c r="D47" s="89">
        <v>2005</v>
      </c>
      <c r="E47" s="87">
        <v>6324</v>
      </c>
      <c r="F47" s="87">
        <f t="shared" si="0"/>
        <v>6324</v>
      </c>
      <c r="G47" s="88"/>
      <c r="H47" s="30"/>
      <c r="I47" s="30"/>
    </row>
    <row r="48" spans="1:9" ht="47.25">
      <c r="A48" s="24">
        <v>10</v>
      </c>
      <c r="B48" s="89" t="s">
        <v>167</v>
      </c>
      <c r="C48" s="17" t="s">
        <v>140</v>
      </c>
      <c r="D48" s="89">
        <v>2007</v>
      </c>
      <c r="E48" s="87">
        <v>15600</v>
      </c>
      <c r="F48" s="87">
        <f t="shared" si="0"/>
        <v>15600</v>
      </c>
      <c r="G48" s="88"/>
      <c r="H48" s="30"/>
      <c r="I48" s="30"/>
    </row>
    <row r="49" spans="1:9" ht="47.25">
      <c r="A49" s="24">
        <v>11</v>
      </c>
      <c r="B49" s="89" t="s">
        <v>168</v>
      </c>
      <c r="C49" s="17" t="s">
        <v>140</v>
      </c>
      <c r="D49" s="89">
        <v>2008</v>
      </c>
      <c r="E49" s="87">
        <v>18500</v>
      </c>
      <c r="F49" s="87">
        <f t="shared" si="0"/>
        <v>18500</v>
      </c>
      <c r="G49" s="88"/>
      <c r="H49" s="30"/>
      <c r="I49" s="30"/>
    </row>
    <row r="50" spans="1:9" ht="47.25">
      <c r="A50" s="24">
        <v>12</v>
      </c>
      <c r="B50" s="89" t="s">
        <v>166</v>
      </c>
      <c r="C50" s="17" t="s">
        <v>140</v>
      </c>
      <c r="D50" s="89">
        <v>2008</v>
      </c>
      <c r="E50" s="87">
        <v>8000</v>
      </c>
      <c r="F50" s="87">
        <f t="shared" si="0"/>
        <v>8000</v>
      </c>
      <c r="G50" s="88"/>
      <c r="H50" s="30"/>
      <c r="I50" s="30"/>
    </row>
    <row r="51" spans="1:9" ht="47.25">
      <c r="A51" s="24">
        <v>13</v>
      </c>
      <c r="B51" s="86" t="s">
        <v>169</v>
      </c>
      <c r="C51" s="17" t="s">
        <v>140</v>
      </c>
      <c r="D51" s="86">
        <v>2005</v>
      </c>
      <c r="E51" s="87">
        <v>12143</v>
      </c>
      <c r="F51" s="87">
        <f t="shared" si="0"/>
        <v>12143</v>
      </c>
      <c r="G51" s="88"/>
      <c r="H51" s="30"/>
      <c r="I51" s="30"/>
    </row>
    <row r="52" spans="1:9" ht="47.25">
      <c r="A52" s="24">
        <v>14</v>
      </c>
      <c r="B52" s="86" t="s">
        <v>170</v>
      </c>
      <c r="C52" s="17" t="s">
        <v>140</v>
      </c>
      <c r="D52" s="86">
        <v>2005</v>
      </c>
      <c r="E52" s="87">
        <v>12604</v>
      </c>
      <c r="F52" s="87">
        <f t="shared" si="0"/>
        <v>12604</v>
      </c>
      <c r="G52" s="88"/>
      <c r="H52" s="30"/>
      <c r="I52" s="30"/>
    </row>
    <row r="53" spans="1:9" ht="47.25">
      <c r="A53" s="24">
        <v>15</v>
      </c>
      <c r="B53" s="86" t="s">
        <v>171</v>
      </c>
      <c r="C53" s="17" t="s">
        <v>140</v>
      </c>
      <c r="D53" s="86">
        <v>2005</v>
      </c>
      <c r="E53" s="90">
        <v>13385</v>
      </c>
      <c r="F53" s="90">
        <f t="shared" si="0"/>
        <v>13385</v>
      </c>
      <c r="G53" s="88"/>
      <c r="H53" s="30"/>
      <c r="I53" s="30"/>
    </row>
    <row r="54" spans="1:9" ht="47.25">
      <c r="A54" s="24">
        <v>16</v>
      </c>
      <c r="B54" s="89" t="s">
        <v>169</v>
      </c>
      <c r="C54" s="17" t="s">
        <v>140</v>
      </c>
      <c r="D54" s="89">
        <v>2005</v>
      </c>
      <c r="E54" s="91">
        <v>19848</v>
      </c>
      <c r="F54" s="90">
        <f t="shared" si="0"/>
        <v>19848</v>
      </c>
      <c r="G54" s="88"/>
      <c r="H54" s="30"/>
      <c r="I54" s="30"/>
    </row>
    <row r="55" spans="1:9" ht="47.25">
      <c r="A55" s="24">
        <v>17</v>
      </c>
      <c r="B55" s="89" t="s">
        <v>170</v>
      </c>
      <c r="C55" s="17" t="s">
        <v>140</v>
      </c>
      <c r="D55" s="89">
        <v>2006</v>
      </c>
      <c r="E55" s="91">
        <v>14332</v>
      </c>
      <c r="F55" s="90">
        <f t="shared" si="0"/>
        <v>14332</v>
      </c>
      <c r="G55" s="88"/>
      <c r="H55" s="30"/>
      <c r="I55" s="30"/>
    </row>
    <row r="56" spans="1:9" ht="47.25">
      <c r="A56" s="24">
        <v>18</v>
      </c>
      <c r="B56" s="89" t="s">
        <v>170</v>
      </c>
      <c r="C56" s="17" t="s">
        <v>140</v>
      </c>
      <c r="D56" s="89">
        <v>2005</v>
      </c>
      <c r="E56" s="91">
        <v>9982</v>
      </c>
      <c r="F56" s="90">
        <f t="shared" si="0"/>
        <v>9982</v>
      </c>
      <c r="G56" s="88"/>
      <c r="H56" s="30"/>
      <c r="I56" s="30"/>
    </row>
    <row r="57" spans="1:9" ht="47.25">
      <c r="A57" s="24">
        <v>19</v>
      </c>
      <c r="B57" s="89" t="s">
        <v>172</v>
      </c>
      <c r="C57" s="17" t="s">
        <v>140</v>
      </c>
      <c r="D57" s="89">
        <v>2007</v>
      </c>
      <c r="E57" s="91">
        <v>15388</v>
      </c>
      <c r="F57" s="90">
        <f t="shared" si="0"/>
        <v>15388</v>
      </c>
      <c r="G57" s="88"/>
      <c r="H57" s="30"/>
      <c r="I57" s="30"/>
    </row>
    <row r="58" spans="1:9" ht="47.25">
      <c r="A58" s="24">
        <v>20</v>
      </c>
      <c r="B58" s="92" t="s">
        <v>173</v>
      </c>
      <c r="C58" s="17" t="s">
        <v>140</v>
      </c>
      <c r="D58" s="89">
        <v>2007</v>
      </c>
      <c r="E58" s="91">
        <v>9299</v>
      </c>
      <c r="F58" s="90">
        <f t="shared" si="0"/>
        <v>9299</v>
      </c>
      <c r="G58" s="88"/>
      <c r="H58" s="30"/>
      <c r="I58" s="30"/>
    </row>
    <row r="59" spans="1:9" ht="47.25">
      <c r="A59" s="24">
        <v>21</v>
      </c>
      <c r="B59" s="92" t="s">
        <v>174</v>
      </c>
      <c r="C59" s="17" t="s">
        <v>140</v>
      </c>
      <c r="D59" s="89">
        <v>2007</v>
      </c>
      <c r="E59" s="91">
        <v>7099</v>
      </c>
      <c r="F59" s="90">
        <f t="shared" si="0"/>
        <v>7099</v>
      </c>
      <c r="G59" s="88"/>
      <c r="H59" s="30"/>
      <c r="I59" s="30"/>
    </row>
    <row r="60" spans="1:9" ht="47.25">
      <c r="A60" s="24">
        <v>22</v>
      </c>
      <c r="B60" s="92" t="s">
        <v>175</v>
      </c>
      <c r="C60" s="17" t="s">
        <v>140</v>
      </c>
      <c r="D60" s="89">
        <v>2007</v>
      </c>
      <c r="E60" s="91">
        <v>7499</v>
      </c>
      <c r="F60" s="90">
        <f t="shared" si="0"/>
        <v>7499</v>
      </c>
      <c r="G60" s="88"/>
      <c r="H60" s="30"/>
      <c r="I60" s="30"/>
    </row>
    <row r="61" spans="1:9" ht="47.25">
      <c r="A61" s="24">
        <v>23</v>
      </c>
      <c r="B61" s="92" t="s">
        <v>176</v>
      </c>
      <c r="C61" s="17" t="s">
        <v>140</v>
      </c>
      <c r="D61" s="89">
        <v>2009</v>
      </c>
      <c r="E61" s="91">
        <v>9630</v>
      </c>
      <c r="F61" s="90">
        <f t="shared" si="0"/>
        <v>9630</v>
      </c>
      <c r="G61" s="88"/>
      <c r="H61" s="30"/>
      <c r="I61" s="30"/>
    </row>
    <row r="62" spans="1:9" ht="47.25">
      <c r="A62" s="24">
        <v>24</v>
      </c>
      <c r="B62" s="92" t="s">
        <v>177</v>
      </c>
      <c r="C62" s="17" t="s">
        <v>140</v>
      </c>
      <c r="D62" s="89">
        <v>2009</v>
      </c>
      <c r="E62" s="91">
        <v>9630</v>
      </c>
      <c r="F62" s="90">
        <f t="shared" si="0"/>
        <v>9630</v>
      </c>
      <c r="G62" s="88"/>
      <c r="H62" s="30"/>
      <c r="I62" s="30"/>
    </row>
    <row r="63" spans="1:9" ht="47.25">
      <c r="A63" s="24">
        <v>25</v>
      </c>
      <c r="B63" s="89" t="s">
        <v>178</v>
      </c>
      <c r="C63" s="17" t="s">
        <v>140</v>
      </c>
      <c r="D63" s="89">
        <v>2009</v>
      </c>
      <c r="E63" s="91">
        <v>25000</v>
      </c>
      <c r="F63" s="90">
        <f t="shared" si="0"/>
        <v>25000</v>
      </c>
      <c r="G63" s="88"/>
      <c r="H63" s="30"/>
      <c r="I63" s="30"/>
    </row>
    <row r="64" spans="1:9" ht="47.25">
      <c r="A64" s="24">
        <v>26</v>
      </c>
      <c r="B64" s="89" t="s">
        <v>179</v>
      </c>
      <c r="C64" s="17" t="s">
        <v>140</v>
      </c>
      <c r="D64" s="89">
        <v>2009</v>
      </c>
      <c r="E64" s="91">
        <v>18467</v>
      </c>
      <c r="F64" s="90">
        <f t="shared" si="0"/>
        <v>18467</v>
      </c>
      <c r="G64" s="88"/>
      <c r="H64" s="30"/>
      <c r="I64" s="30"/>
    </row>
    <row r="65" spans="1:9" ht="47.25">
      <c r="A65" s="24">
        <v>27</v>
      </c>
      <c r="B65" s="92" t="s">
        <v>180</v>
      </c>
      <c r="C65" s="17" t="s">
        <v>140</v>
      </c>
      <c r="D65" s="89">
        <v>2009</v>
      </c>
      <c r="E65" s="91">
        <v>14199</v>
      </c>
      <c r="F65" s="90">
        <f t="shared" si="0"/>
        <v>14199</v>
      </c>
      <c r="G65" s="88"/>
      <c r="H65" s="30"/>
      <c r="I65" s="30"/>
    </row>
    <row r="66" spans="1:9" ht="47.25">
      <c r="A66" s="24">
        <v>28</v>
      </c>
      <c r="B66" s="92" t="s">
        <v>181</v>
      </c>
      <c r="C66" s="17" t="s">
        <v>140</v>
      </c>
      <c r="D66" s="89">
        <v>2009</v>
      </c>
      <c r="E66" s="91">
        <v>10199</v>
      </c>
      <c r="F66" s="90">
        <f t="shared" si="0"/>
        <v>10199</v>
      </c>
      <c r="G66" s="88"/>
      <c r="H66" s="30"/>
      <c r="I66" s="30"/>
    </row>
    <row r="67" spans="1:9" ht="47.25">
      <c r="A67" s="24">
        <v>29</v>
      </c>
      <c r="B67" s="92" t="s">
        <v>182</v>
      </c>
      <c r="C67" s="17" t="s">
        <v>140</v>
      </c>
      <c r="D67" s="89">
        <v>2009</v>
      </c>
      <c r="E67" s="91">
        <v>9599</v>
      </c>
      <c r="F67" s="90">
        <f t="shared" si="0"/>
        <v>9599</v>
      </c>
      <c r="G67" s="88"/>
      <c r="H67" s="30"/>
      <c r="I67" s="30"/>
    </row>
    <row r="68" spans="1:9" ht="47.25">
      <c r="A68" s="24">
        <v>30</v>
      </c>
      <c r="B68" s="92" t="s">
        <v>183</v>
      </c>
      <c r="C68" s="17" t="s">
        <v>140</v>
      </c>
      <c r="D68" s="89">
        <v>2010</v>
      </c>
      <c r="E68" s="91">
        <v>122529</v>
      </c>
      <c r="F68" s="91">
        <v>122529</v>
      </c>
      <c r="G68" s="88"/>
      <c r="H68" s="30"/>
      <c r="I68" s="30"/>
    </row>
    <row r="69" spans="1:9" ht="47.25">
      <c r="A69" s="24">
        <v>31</v>
      </c>
      <c r="B69" s="92" t="s">
        <v>184</v>
      </c>
      <c r="C69" s="17" t="s">
        <v>140</v>
      </c>
      <c r="D69" s="89">
        <v>2010</v>
      </c>
      <c r="E69" s="91">
        <v>21240</v>
      </c>
      <c r="F69" s="91">
        <v>21240</v>
      </c>
      <c r="G69" s="88"/>
      <c r="H69" s="30"/>
      <c r="I69" s="30"/>
    </row>
    <row r="70" spans="1:9" ht="47.25">
      <c r="A70" s="24">
        <v>32</v>
      </c>
      <c r="B70" s="92" t="s">
        <v>185</v>
      </c>
      <c r="C70" s="17" t="s">
        <v>140</v>
      </c>
      <c r="D70" s="89">
        <v>2010</v>
      </c>
      <c r="E70" s="91">
        <v>5488</v>
      </c>
      <c r="F70" s="91">
        <v>5488</v>
      </c>
      <c r="G70" s="88"/>
      <c r="H70" s="30"/>
      <c r="I70" s="30"/>
    </row>
    <row r="71" spans="1:9" ht="47.25">
      <c r="A71" s="24">
        <v>33</v>
      </c>
      <c r="B71" s="92" t="s">
        <v>186</v>
      </c>
      <c r="C71" s="17" t="s">
        <v>140</v>
      </c>
      <c r="D71" s="89">
        <v>2010</v>
      </c>
      <c r="E71" s="91">
        <v>18560</v>
      </c>
      <c r="F71" s="91">
        <v>18560</v>
      </c>
      <c r="G71" s="19"/>
      <c r="H71" s="30"/>
      <c r="I71" s="30"/>
    </row>
    <row r="72" spans="1:9" ht="47.25">
      <c r="A72" s="24">
        <v>34</v>
      </c>
      <c r="B72" s="92" t="s">
        <v>187</v>
      </c>
      <c r="C72" s="17" t="s">
        <v>140</v>
      </c>
      <c r="D72" s="89">
        <v>2010</v>
      </c>
      <c r="E72" s="91">
        <v>15620</v>
      </c>
      <c r="F72" s="91">
        <v>15620</v>
      </c>
      <c r="G72" s="19"/>
      <c r="H72" s="30"/>
      <c r="I72" s="30"/>
    </row>
    <row r="73" spans="1:9" ht="47.25">
      <c r="A73" s="24">
        <v>35</v>
      </c>
      <c r="B73" s="92" t="s">
        <v>188</v>
      </c>
      <c r="C73" s="17" t="s">
        <v>140</v>
      </c>
      <c r="D73" s="89">
        <v>2010</v>
      </c>
      <c r="E73" s="91">
        <v>25510</v>
      </c>
      <c r="F73" s="91">
        <v>25510</v>
      </c>
      <c r="G73" s="19"/>
      <c r="H73" s="30"/>
      <c r="I73" s="30"/>
    </row>
    <row r="74" spans="1:9" ht="47.25">
      <c r="A74" s="24">
        <v>36</v>
      </c>
      <c r="B74" s="92" t="s">
        <v>189</v>
      </c>
      <c r="C74" s="17" t="s">
        <v>140</v>
      </c>
      <c r="D74" s="89">
        <v>2010</v>
      </c>
      <c r="E74" s="91">
        <v>9800</v>
      </c>
      <c r="F74" s="90">
        <f t="shared" si="0"/>
        <v>9800</v>
      </c>
      <c r="G74" s="19"/>
      <c r="H74" s="30"/>
      <c r="I74" s="30"/>
    </row>
    <row r="75" spans="1:9" ht="47.25">
      <c r="A75" s="24">
        <v>37</v>
      </c>
      <c r="B75" s="89" t="s">
        <v>190</v>
      </c>
      <c r="C75" s="17" t="s">
        <v>140</v>
      </c>
      <c r="D75" s="89">
        <v>9.2006</v>
      </c>
      <c r="E75" s="91">
        <v>7022</v>
      </c>
      <c r="F75" s="90">
        <f t="shared" si="0"/>
        <v>7022</v>
      </c>
      <c r="G75" s="19"/>
      <c r="H75" s="30"/>
      <c r="I75" s="30"/>
    </row>
    <row r="76" spans="1:9" ht="47.25">
      <c r="A76" s="24">
        <v>38</v>
      </c>
      <c r="B76" s="92" t="s">
        <v>191</v>
      </c>
      <c r="C76" s="17" t="s">
        <v>140</v>
      </c>
      <c r="D76" s="89">
        <v>2008</v>
      </c>
      <c r="E76" s="91">
        <v>7574</v>
      </c>
      <c r="F76" s="90">
        <f t="shared" si="0"/>
        <v>7574</v>
      </c>
      <c r="G76" s="19"/>
      <c r="H76" s="30"/>
      <c r="I76" s="30"/>
    </row>
    <row r="77" spans="1:9" ht="47.25">
      <c r="A77" s="24">
        <v>39</v>
      </c>
      <c r="B77" s="89" t="s">
        <v>192</v>
      </c>
      <c r="C77" s="17" t="s">
        <v>140</v>
      </c>
      <c r="D77" s="89">
        <v>2008</v>
      </c>
      <c r="E77" s="91">
        <v>12893.86</v>
      </c>
      <c r="F77" s="90">
        <f t="shared" si="0"/>
        <v>12893.86</v>
      </c>
      <c r="G77" s="19"/>
      <c r="H77" s="30"/>
      <c r="I77" s="30"/>
    </row>
    <row r="78" spans="1:9" ht="47.25">
      <c r="A78" s="24">
        <v>40</v>
      </c>
      <c r="B78" s="89" t="s">
        <v>193</v>
      </c>
      <c r="C78" s="17" t="s">
        <v>140</v>
      </c>
      <c r="D78" s="89">
        <v>2008</v>
      </c>
      <c r="E78" s="91">
        <v>8998.68</v>
      </c>
      <c r="F78" s="90">
        <f t="shared" si="0"/>
        <v>8998.68</v>
      </c>
      <c r="G78" s="19"/>
      <c r="H78" s="30"/>
      <c r="I78" s="30"/>
    </row>
    <row r="79" spans="1:9" ht="47.25">
      <c r="A79" s="24">
        <v>41</v>
      </c>
      <c r="B79" s="89" t="s">
        <v>194</v>
      </c>
      <c r="C79" s="17" t="s">
        <v>140</v>
      </c>
      <c r="D79" s="89">
        <v>2010</v>
      </c>
      <c r="E79" s="91">
        <v>33896</v>
      </c>
      <c r="F79" s="91">
        <v>33896</v>
      </c>
      <c r="G79" s="19"/>
      <c r="H79" s="30"/>
      <c r="I79" s="30"/>
    </row>
    <row r="80" spans="1:9" ht="47.25">
      <c r="A80" s="24">
        <v>42</v>
      </c>
      <c r="B80" s="89" t="s">
        <v>195</v>
      </c>
      <c r="C80" s="17" t="s">
        <v>140</v>
      </c>
      <c r="D80" s="89">
        <v>2010</v>
      </c>
      <c r="E80" s="91">
        <v>9804</v>
      </c>
      <c r="F80" s="91">
        <v>9804</v>
      </c>
      <c r="G80" s="19"/>
      <c r="H80" s="30"/>
      <c r="I80" s="30"/>
    </row>
    <row r="81" spans="1:9" ht="47.25">
      <c r="A81" s="24">
        <v>43</v>
      </c>
      <c r="B81" s="86" t="s">
        <v>196</v>
      </c>
      <c r="C81" s="17" t="s">
        <v>140</v>
      </c>
      <c r="D81" s="86">
        <v>2010</v>
      </c>
      <c r="E81" s="90">
        <v>36721</v>
      </c>
      <c r="F81" s="90">
        <v>36721</v>
      </c>
      <c r="G81" s="19"/>
      <c r="H81" s="30"/>
      <c r="I81" s="30"/>
    </row>
    <row r="82" spans="1:9" ht="47.25">
      <c r="A82" s="24">
        <v>44</v>
      </c>
      <c r="B82" s="89" t="s">
        <v>197</v>
      </c>
      <c r="C82" s="17" t="s">
        <v>140</v>
      </c>
      <c r="D82" s="89">
        <v>2005</v>
      </c>
      <c r="E82" s="91">
        <v>5339</v>
      </c>
      <c r="F82" s="90">
        <f t="shared" si="0"/>
        <v>5339</v>
      </c>
      <c r="G82" s="40"/>
      <c r="H82" s="30"/>
      <c r="I82" s="30"/>
    </row>
    <row r="83" spans="1:9" ht="47.25">
      <c r="A83" s="24">
        <v>45</v>
      </c>
      <c r="B83" s="89" t="s">
        <v>198</v>
      </c>
      <c r="C83" s="17" t="s">
        <v>140</v>
      </c>
      <c r="D83" s="89">
        <v>2005</v>
      </c>
      <c r="E83" s="91">
        <v>7330</v>
      </c>
      <c r="F83" s="90">
        <f t="shared" si="0"/>
        <v>7330</v>
      </c>
      <c r="G83" s="40"/>
      <c r="H83" s="30"/>
      <c r="I83" s="30"/>
    </row>
    <row r="84" spans="1:9" ht="47.25">
      <c r="A84" s="24">
        <v>46</v>
      </c>
      <c r="B84" s="89" t="s">
        <v>199</v>
      </c>
      <c r="C84" s="17" t="s">
        <v>140</v>
      </c>
      <c r="D84" s="89">
        <v>2005</v>
      </c>
      <c r="E84" s="91">
        <v>9202</v>
      </c>
      <c r="F84" s="90">
        <f t="shared" si="0"/>
        <v>9202</v>
      </c>
      <c r="G84" s="40"/>
      <c r="H84" s="30"/>
      <c r="I84" s="30"/>
    </row>
    <row r="85" spans="1:9" ht="47.25">
      <c r="A85" s="24">
        <v>47</v>
      </c>
      <c r="B85" s="89" t="s">
        <v>197</v>
      </c>
      <c r="C85" s="17" t="s">
        <v>140</v>
      </c>
      <c r="D85" s="89">
        <v>2005</v>
      </c>
      <c r="E85" s="91">
        <v>4441</v>
      </c>
      <c r="F85" s="90">
        <f t="shared" si="0"/>
        <v>4441</v>
      </c>
      <c r="G85" s="40"/>
      <c r="H85" s="30"/>
      <c r="I85" s="30"/>
    </row>
    <row r="86" spans="1:9" ht="47.25">
      <c r="A86" s="24">
        <v>48</v>
      </c>
      <c r="B86" s="89" t="s">
        <v>200</v>
      </c>
      <c r="C86" s="17" t="s">
        <v>140</v>
      </c>
      <c r="D86" s="89">
        <v>2005</v>
      </c>
      <c r="E86" s="91">
        <v>3873</v>
      </c>
      <c r="F86" s="90">
        <f t="shared" si="0"/>
        <v>3873</v>
      </c>
      <c r="G86" s="40"/>
      <c r="H86" s="30"/>
      <c r="I86" s="30"/>
    </row>
    <row r="87" spans="1:9" ht="47.25">
      <c r="A87" s="24">
        <v>49</v>
      </c>
      <c r="B87" s="89" t="s">
        <v>200</v>
      </c>
      <c r="C87" s="17" t="s">
        <v>140</v>
      </c>
      <c r="D87" s="89">
        <v>2005</v>
      </c>
      <c r="E87" s="91">
        <v>3873</v>
      </c>
      <c r="F87" s="90">
        <f t="shared" si="0"/>
        <v>3873</v>
      </c>
      <c r="G87" s="40"/>
      <c r="H87" s="30"/>
      <c r="I87" s="30"/>
    </row>
    <row r="88" spans="1:9" ht="47.25">
      <c r="A88" s="24">
        <v>50</v>
      </c>
      <c r="B88" s="89" t="s">
        <v>201</v>
      </c>
      <c r="C88" s="17" t="s">
        <v>140</v>
      </c>
      <c r="D88" s="89">
        <v>2004</v>
      </c>
      <c r="E88" s="91">
        <v>3648</v>
      </c>
      <c r="F88" s="90">
        <f t="shared" si="0"/>
        <v>3648</v>
      </c>
      <c r="G88" s="40"/>
      <c r="H88" s="30"/>
      <c r="I88" s="30"/>
    </row>
    <row r="89" spans="1:9" ht="47.25">
      <c r="A89" s="24">
        <v>51</v>
      </c>
      <c r="B89" s="89" t="s">
        <v>200</v>
      </c>
      <c r="C89" s="17" t="s">
        <v>140</v>
      </c>
      <c r="D89" s="89">
        <v>2005</v>
      </c>
      <c r="E89" s="91">
        <v>3873</v>
      </c>
      <c r="F89" s="90">
        <f t="shared" si="0"/>
        <v>3873</v>
      </c>
      <c r="G89" s="40"/>
      <c r="H89" s="30"/>
      <c r="I89" s="30"/>
    </row>
    <row r="90" spans="1:9" ht="47.25">
      <c r="A90" s="24">
        <v>52</v>
      </c>
      <c r="B90" s="89" t="s">
        <v>202</v>
      </c>
      <c r="C90" s="17" t="s">
        <v>140</v>
      </c>
      <c r="D90" s="89">
        <v>2005</v>
      </c>
      <c r="E90" s="91">
        <v>3799</v>
      </c>
      <c r="F90" s="90">
        <f t="shared" si="0"/>
        <v>3799</v>
      </c>
      <c r="G90" s="40"/>
      <c r="H90" s="30"/>
      <c r="I90" s="30"/>
    </row>
    <row r="91" spans="1:9" ht="47.25">
      <c r="A91" s="24">
        <v>53</v>
      </c>
      <c r="B91" s="89" t="s">
        <v>202</v>
      </c>
      <c r="C91" s="17" t="s">
        <v>140</v>
      </c>
      <c r="D91" s="89">
        <v>2005</v>
      </c>
      <c r="E91" s="91">
        <v>3799</v>
      </c>
      <c r="F91" s="90">
        <f t="shared" si="0"/>
        <v>3799</v>
      </c>
      <c r="G91" s="40"/>
      <c r="H91" s="30"/>
      <c r="I91" s="30"/>
    </row>
    <row r="92" spans="1:9" ht="47.25">
      <c r="A92" s="24">
        <v>54</v>
      </c>
      <c r="B92" s="89" t="s">
        <v>197</v>
      </c>
      <c r="C92" s="17" t="s">
        <v>140</v>
      </c>
      <c r="D92" s="89">
        <v>2006</v>
      </c>
      <c r="E92" s="91">
        <v>5916</v>
      </c>
      <c r="F92" s="90">
        <f t="shared" si="0"/>
        <v>5916</v>
      </c>
      <c r="G92" s="40"/>
      <c r="H92" s="30"/>
      <c r="I92" s="30"/>
    </row>
    <row r="93" spans="1:9" ht="47.25">
      <c r="A93" s="24">
        <v>55</v>
      </c>
      <c r="B93" s="89" t="s">
        <v>203</v>
      </c>
      <c r="C93" s="17" t="s">
        <v>140</v>
      </c>
      <c r="D93" s="89">
        <v>2006</v>
      </c>
      <c r="E93" s="91">
        <v>5039</v>
      </c>
      <c r="F93" s="90">
        <f t="shared" si="0"/>
        <v>5039</v>
      </c>
      <c r="G93" s="40"/>
      <c r="H93" s="30"/>
      <c r="I93" s="30"/>
    </row>
    <row r="94" spans="1:9" ht="47.25">
      <c r="A94" s="24">
        <v>56</v>
      </c>
      <c r="B94" s="89" t="s">
        <v>204</v>
      </c>
      <c r="C94" s="17" t="s">
        <v>140</v>
      </c>
      <c r="D94" s="89">
        <v>2007</v>
      </c>
      <c r="E94" s="91">
        <v>4800</v>
      </c>
      <c r="F94" s="90">
        <f t="shared" si="0"/>
        <v>4800</v>
      </c>
      <c r="G94" s="40"/>
      <c r="H94" s="30"/>
      <c r="I94" s="30"/>
    </row>
    <row r="95" spans="1:9" ht="47.25">
      <c r="A95" s="24">
        <v>57</v>
      </c>
      <c r="B95" s="89" t="s">
        <v>205</v>
      </c>
      <c r="C95" s="17" t="s">
        <v>140</v>
      </c>
      <c r="D95" s="89">
        <v>2007</v>
      </c>
      <c r="E95" s="91">
        <v>4600</v>
      </c>
      <c r="F95" s="90">
        <f t="shared" si="0"/>
        <v>4600</v>
      </c>
      <c r="G95" s="40"/>
      <c r="H95" s="30"/>
      <c r="I95" s="30"/>
    </row>
    <row r="96" spans="1:9" ht="47.25">
      <c r="A96" s="24">
        <v>58</v>
      </c>
      <c r="B96" s="89" t="s">
        <v>206</v>
      </c>
      <c r="C96" s="17" t="s">
        <v>140</v>
      </c>
      <c r="D96" s="89">
        <v>2007</v>
      </c>
      <c r="E96" s="91">
        <v>3450</v>
      </c>
      <c r="F96" s="90">
        <f t="shared" si="0"/>
        <v>3450</v>
      </c>
      <c r="G96" s="40"/>
      <c r="H96" s="30"/>
      <c r="I96" s="30"/>
    </row>
    <row r="97" spans="1:9" ht="47.25">
      <c r="A97" s="24">
        <v>59</v>
      </c>
      <c r="B97" s="89" t="s">
        <v>207</v>
      </c>
      <c r="C97" s="17" t="s">
        <v>140</v>
      </c>
      <c r="D97" s="89">
        <v>2007</v>
      </c>
      <c r="E97" s="91">
        <v>4300</v>
      </c>
      <c r="F97" s="90">
        <f t="shared" si="0"/>
        <v>4300</v>
      </c>
      <c r="G97" s="40"/>
      <c r="H97" s="30"/>
      <c r="I97" s="30"/>
    </row>
    <row r="98" spans="1:9" ht="47.25">
      <c r="A98" s="24">
        <v>60</v>
      </c>
      <c r="B98" s="89" t="s">
        <v>208</v>
      </c>
      <c r="C98" s="17" t="s">
        <v>140</v>
      </c>
      <c r="D98" s="89">
        <v>2007</v>
      </c>
      <c r="E98" s="91">
        <v>4500</v>
      </c>
      <c r="F98" s="90">
        <f t="shared" si="0"/>
        <v>4500</v>
      </c>
      <c r="G98" s="40"/>
      <c r="H98" s="30"/>
      <c r="I98" s="30"/>
    </row>
    <row r="99" spans="1:9" ht="47.25">
      <c r="A99" s="24">
        <v>61</v>
      </c>
      <c r="B99" s="89" t="s">
        <v>209</v>
      </c>
      <c r="C99" s="17" t="s">
        <v>140</v>
      </c>
      <c r="D99" s="89">
        <v>2007</v>
      </c>
      <c r="E99" s="91">
        <v>3800</v>
      </c>
      <c r="F99" s="90">
        <f t="shared" si="0"/>
        <v>3800</v>
      </c>
      <c r="G99" s="40"/>
      <c r="H99" s="30"/>
      <c r="I99" s="30"/>
    </row>
    <row r="100" spans="1:9" ht="47.25">
      <c r="A100" s="24">
        <v>62</v>
      </c>
      <c r="B100" s="89" t="s">
        <v>210</v>
      </c>
      <c r="C100" s="17" t="s">
        <v>140</v>
      </c>
      <c r="D100" s="89">
        <v>2007</v>
      </c>
      <c r="E100" s="91">
        <v>4650</v>
      </c>
      <c r="F100" s="90">
        <f t="shared" si="0"/>
        <v>4650</v>
      </c>
      <c r="G100" s="40"/>
      <c r="H100" s="30"/>
      <c r="I100" s="30"/>
    </row>
    <row r="101" spans="1:9" ht="47.25">
      <c r="A101" s="24">
        <v>63</v>
      </c>
      <c r="B101" s="89" t="s">
        <v>211</v>
      </c>
      <c r="C101" s="17" t="s">
        <v>140</v>
      </c>
      <c r="D101" s="89">
        <v>2007</v>
      </c>
      <c r="E101" s="91">
        <v>3650</v>
      </c>
      <c r="F101" s="90">
        <f t="shared" si="0"/>
        <v>3650</v>
      </c>
      <c r="G101" s="40"/>
      <c r="H101" s="30"/>
      <c r="I101" s="30"/>
    </row>
    <row r="102" spans="1:9" ht="47.25">
      <c r="A102" s="24">
        <v>64</v>
      </c>
      <c r="B102" s="92" t="s">
        <v>212</v>
      </c>
      <c r="C102" s="17" t="s">
        <v>140</v>
      </c>
      <c r="D102" s="89">
        <v>2007</v>
      </c>
      <c r="E102" s="91">
        <v>5900</v>
      </c>
      <c r="F102" s="90">
        <f aca="true" t="shared" si="1" ref="F102:F179">E102-G102</f>
        <v>5900</v>
      </c>
      <c r="G102" s="40"/>
      <c r="H102" s="30"/>
      <c r="I102" s="30"/>
    </row>
    <row r="103" spans="1:9" ht="47.25">
      <c r="A103" s="24">
        <v>65</v>
      </c>
      <c r="B103" s="92" t="s">
        <v>213</v>
      </c>
      <c r="C103" s="17" t="s">
        <v>140</v>
      </c>
      <c r="D103" s="89">
        <v>2004</v>
      </c>
      <c r="E103" s="91">
        <v>3078</v>
      </c>
      <c r="F103" s="90">
        <f t="shared" si="1"/>
        <v>3078</v>
      </c>
      <c r="G103" s="40"/>
      <c r="H103" s="30"/>
      <c r="I103" s="30"/>
    </row>
    <row r="104" spans="1:9" ht="47.25">
      <c r="A104" s="24">
        <v>66</v>
      </c>
      <c r="B104" s="92" t="s">
        <v>214</v>
      </c>
      <c r="C104" s="17" t="s">
        <v>140</v>
      </c>
      <c r="D104" s="89">
        <v>2008</v>
      </c>
      <c r="E104" s="91">
        <v>3500</v>
      </c>
      <c r="F104" s="90">
        <f t="shared" si="1"/>
        <v>3500</v>
      </c>
      <c r="G104" s="40"/>
      <c r="H104" s="30"/>
      <c r="I104" s="30"/>
    </row>
    <row r="105" spans="1:9" ht="47.25">
      <c r="A105" s="24">
        <v>67</v>
      </c>
      <c r="B105" s="92" t="s">
        <v>214</v>
      </c>
      <c r="C105" s="17" t="s">
        <v>140</v>
      </c>
      <c r="D105" s="89">
        <v>2008</v>
      </c>
      <c r="E105" s="91">
        <v>3500</v>
      </c>
      <c r="F105" s="90">
        <f t="shared" si="1"/>
        <v>3500</v>
      </c>
      <c r="G105" s="40"/>
      <c r="H105" s="30"/>
      <c r="I105" s="30"/>
    </row>
    <row r="106" spans="1:9" ht="47.25">
      <c r="A106" s="24">
        <v>68</v>
      </c>
      <c r="B106" s="92" t="s">
        <v>214</v>
      </c>
      <c r="C106" s="17" t="s">
        <v>140</v>
      </c>
      <c r="D106" s="89">
        <v>2008</v>
      </c>
      <c r="E106" s="91">
        <v>3500</v>
      </c>
      <c r="F106" s="90">
        <f t="shared" si="1"/>
        <v>3500</v>
      </c>
      <c r="G106" s="40"/>
      <c r="H106" s="30"/>
      <c r="I106" s="30"/>
    </row>
    <row r="107" spans="1:9" ht="47.25">
      <c r="A107" s="24">
        <v>69</v>
      </c>
      <c r="B107" s="89" t="s">
        <v>215</v>
      </c>
      <c r="C107" s="17" t="s">
        <v>140</v>
      </c>
      <c r="D107" s="89">
        <v>2009</v>
      </c>
      <c r="E107" s="91">
        <v>19790</v>
      </c>
      <c r="F107" s="90">
        <f t="shared" si="1"/>
        <v>19790</v>
      </c>
      <c r="G107" s="40"/>
      <c r="H107" s="30"/>
      <c r="I107" s="30"/>
    </row>
    <row r="108" spans="1:9" ht="47.25">
      <c r="A108" s="24">
        <v>70</v>
      </c>
      <c r="B108" s="89" t="s">
        <v>216</v>
      </c>
      <c r="C108" s="17" t="s">
        <v>140</v>
      </c>
      <c r="D108" s="89">
        <v>2009</v>
      </c>
      <c r="E108" s="91">
        <v>10910</v>
      </c>
      <c r="F108" s="90">
        <f t="shared" si="1"/>
        <v>10910</v>
      </c>
      <c r="G108" s="40"/>
      <c r="H108" s="30"/>
      <c r="I108" s="30"/>
    </row>
    <row r="109" spans="1:9" ht="47.25">
      <c r="A109" s="24">
        <v>71</v>
      </c>
      <c r="B109" s="92" t="s">
        <v>217</v>
      </c>
      <c r="C109" s="17" t="s">
        <v>140</v>
      </c>
      <c r="D109" s="89">
        <v>2009</v>
      </c>
      <c r="E109" s="91">
        <v>7920</v>
      </c>
      <c r="F109" s="90">
        <f t="shared" si="1"/>
        <v>7920</v>
      </c>
      <c r="G109" s="40"/>
      <c r="H109" s="30"/>
      <c r="I109" s="30"/>
    </row>
    <row r="110" spans="1:9" ht="47.25">
      <c r="A110" s="24">
        <v>72</v>
      </c>
      <c r="B110" s="92" t="s">
        <v>218</v>
      </c>
      <c r="C110" s="17" t="s">
        <v>140</v>
      </c>
      <c r="D110" s="89">
        <v>2010</v>
      </c>
      <c r="E110" s="91">
        <v>5555</v>
      </c>
      <c r="F110" s="90">
        <f t="shared" si="1"/>
        <v>5555</v>
      </c>
      <c r="G110" s="40"/>
      <c r="H110" s="30"/>
      <c r="I110" s="30"/>
    </row>
    <row r="111" spans="1:9" ht="47.25">
      <c r="A111" s="24">
        <v>73</v>
      </c>
      <c r="B111" s="92" t="s">
        <v>218</v>
      </c>
      <c r="C111" s="17" t="s">
        <v>140</v>
      </c>
      <c r="D111" s="89">
        <v>2010</v>
      </c>
      <c r="E111" s="91">
        <v>5555</v>
      </c>
      <c r="F111" s="90">
        <f aca="true" t="shared" si="2" ref="F111:F127">E111-G111</f>
        <v>5555</v>
      </c>
      <c r="G111" s="40"/>
      <c r="H111" s="30"/>
      <c r="I111" s="30"/>
    </row>
    <row r="112" spans="1:9" ht="47.25">
      <c r="A112" s="24">
        <v>74</v>
      </c>
      <c r="B112" s="92" t="s">
        <v>218</v>
      </c>
      <c r="C112" s="17" t="s">
        <v>140</v>
      </c>
      <c r="D112" s="89">
        <v>2010</v>
      </c>
      <c r="E112" s="91">
        <v>5555</v>
      </c>
      <c r="F112" s="90">
        <f t="shared" si="2"/>
        <v>5555</v>
      </c>
      <c r="G112" s="40"/>
      <c r="H112" s="30"/>
      <c r="I112" s="30"/>
    </row>
    <row r="113" spans="1:9" ht="47.25">
      <c r="A113" s="24">
        <v>75</v>
      </c>
      <c r="B113" s="92" t="s">
        <v>218</v>
      </c>
      <c r="C113" s="17" t="s">
        <v>140</v>
      </c>
      <c r="D113" s="89">
        <v>2010</v>
      </c>
      <c r="E113" s="91">
        <v>5555</v>
      </c>
      <c r="F113" s="90">
        <f t="shared" si="2"/>
        <v>5555</v>
      </c>
      <c r="G113" s="40"/>
      <c r="H113" s="30"/>
      <c r="I113" s="30"/>
    </row>
    <row r="114" spans="1:9" ht="47.25">
      <c r="A114" s="24">
        <v>76</v>
      </c>
      <c r="B114" s="92" t="s">
        <v>218</v>
      </c>
      <c r="C114" s="17" t="s">
        <v>140</v>
      </c>
      <c r="D114" s="89">
        <v>2010</v>
      </c>
      <c r="E114" s="91">
        <v>5555</v>
      </c>
      <c r="F114" s="90">
        <f t="shared" si="2"/>
        <v>5555</v>
      </c>
      <c r="G114" s="40"/>
      <c r="H114" s="30"/>
      <c r="I114" s="30"/>
    </row>
    <row r="115" spans="1:9" ht="47.25">
      <c r="A115" s="24">
        <v>77</v>
      </c>
      <c r="B115" s="92" t="s">
        <v>218</v>
      </c>
      <c r="C115" s="17" t="s">
        <v>140</v>
      </c>
      <c r="D115" s="89">
        <v>2010</v>
      </c>
      <c r="E115" s="91">
        <v>5555</v>
      </c>
      <c r="F115" s="90">
        <f t="shared" si="2"/>
        <v>5555</v>
      </c>
      <c r="G115" s="40"/>
      <c r="H115" s="30"/>
      <c r="I115" s="30"/>
    </row>
    <row r="116" spans="1:9" ht="47.25">
      <c r="A116" s="24">
        <v>78</v>
      </c>
      <c r="B116" s="92" t="s">
        <v>218</v>
      </c>
      <c r="C116" s="17" t="s">
        <v>140</v>
      </c>
      <c r="D116" s="89">
        <v>2010</v>
      </c>
      <c r="E116" s="91">
        <v>5555</v>
      </c>
      <c r="F116" s="90">
        <f t="shared" si="2"/>
        <v>5555</v>
      </c>
      <c r="G116" s="40"/>
      <c r="H116" s="30"/>
      <c r="I116" s="30"/>
    </row>
    <row r="117" spans="1:9" ht="47.25">
      <c r="A117" s="24">
        <v>79</v>
      </c>
      <c r="B117" s="92" t="s">
        <v>218</v>
      </c>
      <c r="C117" s="17" t="s">
        <v>140</v>
      </c>
      <c r="D117" s="89">
        <v>2010</v>
      </c>
      <c r="E117" s="91">
        <v>5555</v>
      </c>
      <c r="F117" s="90">
        <f t="shared" si="2"/>
        <v>5555</v>
      </c>
      <c r="G117" s="40"/>
      <c r="H117" s="30"/>
      <c r="I117" s="30"/>
    </row>
    <row r="118" spans="1:9" ht="47.25">
      <c r="A118" s="24">
        <v>80</v>
      </c>
      <c r="B118" s="92" t="s">
        <v>218</v>
      </c>
      <c r="C118" s="17" t="s">
        <v>140</v>
      </c>
      <c r="D118" s="89">
        <v>2010</v>
      </c>
      <c r="E118" s="91">
        <v>5555</v>
      </c>
      <c r="F118" s="90">
        <f t="shared" si="2"/>
        <v>5555</v>
      </c>
      <c r="G118" s="40"/>
      <c r="H118" s="30"/>
      <c r="I118" s="30"/>
    </row>
    <row r="119" spans="1:9" ht="47.25">
      <c r="A119" s="24">
        <v>81</v>
      </c>
      <c r="B119" s="92" t="s">
        <v>218</v>
      </c>
      <c r="C119" s="17" t="s">
        <v>140</v>
      </c>
      <c r="D119" s="89">
        <v>2010</v>
      </c>
      <c r="E119" s="91">
        <v>5555</v>
      </c>
      <c r="F119" s="90">
        <f t="shared" si="2"/>
        <v>5555</v>
      </c>
      <c r="G119" s="40"/>
      <c r="H119" s="30"/>
      <c r="I119" s="30"/>
    </row>
    <row r="120" spans="1:9" ht="47.25">
      <c r="A120" s="24">
        <v>82</v>
      </c>
      <c r="B120" s="92" t="s">
        <v>218</v>
      </c>
      <c r="C120" s="17" t="s">
        <v>140</v>
      </c>
      <c r="D120" s="89">
        <v>2010</v>
      </c>
      <c r="E120" s="91">
        <v>5555</v>
      </c>
      <c r="F120" s="90">
        <f t="shared" si="2"/>
        <v>5555</v>
      </c>
      <c r="G120" s="40"/>
      <c r="H120" s="30"/>
      <c r="I120" s="30"/>
    </row>
    <row r="121" spans="1:9" ht="47.25">
      <c r="A121" s="24">
        <v>83</v>
      </c>
      <c r="B121" s="92" t="s">
        <v>218</v>
      </c>
      <c r="C121" s="17" t="s">
        <v>140</v>
      </c>
      <c r="D121" s="89">
        <v>2010</v>
      </c>
      <c r="E121" s="91">
        <v>5555</v>
      </c>
      <c r="F121" s="90">
        <f t="shared" si="2"/>
        <v>5555</v>
      </c>
      <c r="G121" s="40"/>
      <c r="H121" s="30"/>
      <c r="I121" s="30"/>
    </row>
    <row r="122" spans="1:9" ht="47.25">
      <c r="A122" s="24">
        <v>84</v>
      </c>
      <c r="B122" s="92" t="s">
        <v>218</v>
      </c>
      <c r="C122" s="17" t="s">
        <v>140</v>
      </c>
      <c r="D122" s="89">
        <v>2010</v>
      </c>
      <c r="E122" s="91">
        <v>5555</v>
      </c>
      <c r="F122" s="90">
        <f t="shared" si="2"/>
        <v>5555</v>
      </c>
      <c r="G122" s="40"/>
      <c r="H122" s="30"/>
      <c r="I122" s="30"/>
    </row>
    <row r="123" spans="1:9" ht="47.25">
      <c r="A123" s="24">
        <v>85</v>
      </c>
      <c r="B123" s="92" t="s">
        <v>218</v>
      </c>
      <c r="C123" s="17" t="s">
        <v>140</v>
      </c>
      <c r="D123" s="89">
        <v>2010</v>
      </c>
      <c r="E123" s="91">
        <v>5555</v>
      </c>
      <c r="F123" s="90">
        <f t="shared" si="2"/>
        <v>5555</v>
      </c>
      <c r="G123" s="40"/>
      <c r="H123" s="30"/>
      <c r="I123" s="30"/>
    </row>
    <row r="124" spans="1:9" ht="47.25">
      <c r="A124" s="24">
        <v>86</v>
      </c>
      <c r="B124" s="92" t="s">
        <v>218</v>
      </c>
      <c r="C124" s="17" t="s">
        <v>140</v>
      </c>
      <c r="D124" s="89">
        <v>2010</v>
      </c>
      <c r="E124" s="91">
        <v>5555</v>
      </c>
      <c r="F124" s="90">
        <f t="shared" si="2"/>
        <v>5555</v>
      </c>
      <c r="G124" s="40"/>
      <c r="H124" s="30"/>
      <c r="I124" s="30"/>
    </row>
    <row r="125" spans="1:9" ht="47.25">
      <c r="A125" s="24">
        <v>87</v>
      </c>
      <c r="B125" s="92" t="s">
        <v>218</v>
      </c>
      <c r="C125" s="17" t="s">
        <v>140</v>
      </c>
      <c r="D125" s="89">
        <v>2010</v>
      </c>
      <c r="E125" s="91">
        <v>5555</v>
      </c>
      <c r="F125" s="90">
        <f t="shared" si="2"/>
        <v>5555</v>
      </c>
      <c r="G125" s="40"/>
      <c r="H125" s="30"/>
      <c r="I125" s="30"/>
    </row>
    <row r="126" spans="1:9" ht="47.25">
      <c r="A126" s="24">
        <v>88</v>
      </c>
      <c r="B126" s="92" t="s">
        <v>218</v>
      </c>
      <c r="C126" s="17" t="s">
        <v>140</v>
      </c>
      <c r="D126" s="89">
        <v>2010</v>
      </c>
      <c r="E126" s="91">
        <v>5555</v>
      </c>
      <c r="F126" s="90">
        <f t="shared" si="2"/>
        <v>5555</v>
      </c>
      <c r="G126" s="40"/>
      <c r="H126" s="30"/>
      <c r="I126" s="30"/>
    </row>
    <row r="127" spans="1:9" ht="47.25">
      <c r="A127" s="24">
        <v>89</v>
      </c>
      <c r="B127" s="92" t="s">
        <v>218</v>
      </c>
      <c r="C127" s="17" t="s">
        <v>140</v>
      </c>
      <c r="D127" s="89">
        <v>2010</v>
      </c>
      <c r="E127" s="91">
        <v>5555</v>
      </c>
      <c r="F127" s="90">
        <f t="shared" si="2"/>
        <v>5555</v>
      </c>
      <c r="G127" s="40"/>
      <c r="H127" s="30"/>
      <c r="I127" s="30"/>
    </row>
    <row r="128" spans="1:9" ht="47.25">
      <c r="A128" s="24">
        <v>90</v>
      </c>
      <c r="B128" s="92" t="s">
        <v>219</v>
      </c>
      <c r="C128" s="17" t="s">
        <v>140</v>
      </c>
      <c r="D128" s="89">
        <v>2010</v>
      </c>
      <c r="E128" s="91">
        <v>7155</v>
      </c>
      <c r="F128" s="90">
        <f t="shared" si="1"/>
        <v>7155</v>
      </c>
      <c r="G128" s="40"/>
      <c r="H128" s="30"/>
      <c r="I128" s="30"/>
    </row>
    <row r="129" spans="1:9" ht="47.25">
      <c r="A129" s="24">
        <v>91</v>
      </c>
      <c r="B129" s="92" t="s">
        <v>219</v>
      </c>
      <c r="C129" s="17" t="s">
        <v>140</v>
      </c>
      <c r="D129" s="89">
        <v>2010</v>
      </c>
      <c r="E129" s="91">
        <v>7155</v>
      </c>
      <c r="F129" s="90">
        <f t="shared" si="1"/>
        <v>7155</v>
      </c>
      <c r="G129" s="40"/>
      <c r="H129" s="30"/>
      <c r="I129" s="30"/>
    </row>
    <row r="130" spans="1:9" ht="47.25">
      <c r="A130" s="24">
        <v>92</v>
      </c>
      <c r="B130" s="92" t="s">
        <v>219</v>
      </c>
      <c r="C130" s="17" t="s">
        <v>140</v>
      </c>
      <c r="D130" s="89">
        <v>2010</v>
      </c>
      <c r="E130" s="91">
        <v>7155</v>
      </c>
      <c r="F130" s="90">
        <f t="shared" si="1"/>
        <v>7155</v>
      </c>
      <c r="G130" s="40"/>
      <c r="H130" s="30"/>
      <c r="I130" s="30"/>
    </row>
    <row r="131" spans="1:9" ht="47.25">
      <c r="A131" s="24">
        <v>93</v>
      </c>
      <c r="B131" s="92" t="s">
        <v>219</v>
      </c>
      <c r="C131" s="17" t="s">
        <v>140</v>
      </c>
      <c r="D131" s="89">
        <v>2010</v>
      </c>
      <c r="E131" s="91">
        <v>7155</v>
      </c>
      <c r="F131" s="90">
        <f t="shared" si="1"/>
        <v>7155</v>
      </c>
      <c r="G131" s="40"/>
      <c r="H131" s="30"/>
      <c r="I131" s="30"/>
    </row>
    <row r="132" spans="1:9" ht="47.25">
      <c r="A132" s="24">
        <v>94</v>
      </c>
      <c r="B132" s="92" t="s">
        <v>220</v>
      </c>
      <c r="C132" s="17" t="s">
        <v>140</v>
      </c>
      <c r="D132" s="89">
        <v>2010</v>
      </c>
      <c r="E132" s="91">
        <v>5389</v>
      </c>
      <c r="F132" s="90">
        <f t="shared" si="1"/>
        <v>5389</v>
      </c>
      <c r="G132" s="40"/>
      <c r="H132" s="30"/>
      <c r="I132" s="30"/>
    </row>
    <row r="133" spans="1:9" ht="47.25">
      <c r="A133" s="24">
        <v>95</v>
      </c>
      <c r="B133" s="92" t="s">
        <v>220</v>
      </c>
      <c r="C133" s="17" t="s">
        <v>140</v>
      </c>
      <c r="D133" s="89">
        <v>2010</v>
      </c>
      <c r="E133" s="91">
        <v>5389</v>
      </c>
      <c r="F133" s="90">
        <f t="shared" si="1"/>
        <v>5389</v>
      </c>
      <c r="G133" s="40"/>
      <c r="H133" s="30"/>
      <c r="I133" s="30"/>
    </row>
    <row r="134" spans="1:9" ht="47.25">
      <c r="A134" s="24">
        <v>96</v>
      </c>
      <c r="B134" s="92" t="s">
        <v>220</v>
      </c>
      <c r="C134" s="17" t="s">
        <v>140</v>
      </c>
      <c r="D134" s="89">
        <v>2010</v>
      </c>
      <c r="E134" s="91">
        <v>5389</v>
      </c>
      <c r="F134" s="90">
        <f t="shared" si="1"/>
        <v>5389</v>
      </c>
      <c r="G134" s="40"/>
      <c r="H134" s="30"/>
      <c r="I134" s="30"/>
    </row>
    <row r="135" spans="1:9" ht="47.25">
      <c r="A135" s="24">
        <v>97</v>
      </c>
      <c r="B135" s="92" t="s">
        <v>220</v>
      </c>
      <c r="C135" s="17" t="s">
        <v>140</v>
      </c>
      <c r="D135" s="89">
        <v>2010</v>
      </c>
      <c r="E135" s="91">
        <v>5389</v>
      </c>
      <c r="F135" s="90">
        <f t="shared" si="1"/>
        <v>5389</v>
      </c>
      <c r="G135" s="40"/>
      <c r="H135" s="30"/>
      <c r="I135" s="30"/>
    </row>
    <row r="136" spans="1:9" ht="47.25">
      <c r="A136" s="24">
        <v>98</v>
      </c>
      <c r="B136" s="92" t="s">
        <v>220</v>
      </c>
      <c r="C136" s="17" t="s">
        <v>140</v>
      </c>
      <c r="D136" s="89">
        <v>2010</v>
      </c>
      <c r="E136" s="91">
        <v>5389</v>
      </c>
      <c r="F136" s="90">
        <f t="shared" si="1"/>
        <v>5389</v>
      </c>
      <c r="G136" s="40"/>
      <c r="H136" s="30"/>
      <c r="I136" s="30"/>
    </row>
    <row r="137" spans="1:9" ht="47.25">
      <c r="A137" s="24">
        <v>99</v>
      </c>
      <c r="B137" s="92" t="s">
        <v>221</v>
      </c>
      <c r="C137" s="17" t="s">
        <v>140</v>
      </c>
      <c r="D137" s="89">
        <v>2010</v>
      </c>
      <c r="E137" s="91">
        <v>9937</v>
      </c>
      <c r="F137" s="90">
        <f t="shared" si="1"/>
        <v>9937</v>
      </c>
      <c r="G137" s="40"/>
      <c r="H137" s="30"/>
      <c r="I137" s="30"/>
    </row>
    <row r="138" spans="1:9" ht="47.25">
      <c r="A138" s="24">
        <v>100</v>
      </c>
      <c r="B138" s="92" t="s">
        <v>222</v>
      </c>
      <c r="C138" s="17" t="s">
        <v>140</v>
      </c>
      <c r="D138" s="89">
        <v>2010</v>
      </c>
      <c r="E138" s="91">
        <v>3419</v>
      </c>
      <c r="F138" s="90">
        <f t="shared" si="1"/>
        <v>3419</v>
      </c>
      <c r="G138" s="40"/>
      <c r="H138" s="30"/>
      <c r="I138" s="30"/>
    </row>
    <row r="139" spans="1:9" ht="47.25">
      <c r="A139" s="24">
        <v>101</v>
      </c>
      <c r="B139" s="92" t="s">
        <v>223</v>
      </c>
      <c r="C139" s="17" t="s">
        <v>140</v>
      </c>
      <c r="D139" s="89">
        <v>2010</v>
      </c>
      <c r="E139" s="91">
        <v>3024</v>
      </c>
      <c r="F139" s="90">
        <f t="shared" si="1"/>
        <v>3024</v>
      </c>
      <c r="G139" s="40"/>
      <c r="H139" s="30"/>
      <c r="I139" s="30"/>
    </row>
    <row r="140" spans="1:9" ht="47.25">
      <c r="A140" s="24">
        <v>102</v>
      </c>
      <c r="B140" s="92" t="s">
        <v>223</v>
      </c>
      <c r="C140" s="17" t="s">
        <v>140</v>
      </c>
      <c r="D140" s="89">
        <v>2010</v>
      </c>
      <c r="E140" s="91">
        <v>3024</v>
      </c>
      <c r="F140" s="90">
        <f t="shared" si="1"/>
        <v>3024</v>
      </c>
      <c r="G140" s="40"/>
      <c r="H140" s="30"/>
      <c r="I140" s="30"/>
    </row>
    <row r="141" spans="1:9" ht="47.25">
      <c r="A141" s="24">
        <v>103</v>
      </c>
      <c r="B141" s="92" t="s">
        <v>223</v>
      </c>
      <c r="C141" s="17" t="s">
        <v>140</v>
      </c>
      <c r="D141" s="89">
        <v>2010</v>
      </c>
      <c r="E141" s="91">
        <v>3024</v>
      </c>
      <c r="F141" s="90">
        <f t="shared" si="1"/>
        <v>3024</v>
      </c>
      <c r="G141" s="40"/>
      <c r="H141" s="30"/>
      <c r="I141" s="30"/>
    </row>
    <row r="142" spans="1:9" ht="47.25">
      <c r="A142" s="24">
        <v>104</v>
      </c>
      <c r="B142" s="92" t="s">
        <v>223</v>
      </c>
      <c r="C142" s="17" t="s">
        <v>140</v>
      </c>
      <c r="D142" s="89">
        <v>2010</v>
      </c>
      <c r="E142" s="91">
        <v>3024</v>
      </c>
      <c r="F142" s="90">
        <f t="shared" si="1"/>
        <v>3024</v>
      </c>
      <c r="G142" s="40"/>
      <c r="H142" s="30"/>
      <c r="I142" s="30"/>
    </row>
    <row r="143" spans="1:9" ht="47.25">
      <c r="A143" s="24">
        <v>105</v>
      </c>
      <c r="B143" s="92" t="s">
        <v>223</v>
      </c>
      <c r="C143" s="17" t="s">
        <v>140</v>
      </c>
      <c r="D143" s="89">
        <v>2010</v>
      </c>
      <c r="E143" s="91">
        <v>3024</v>
      </c>
      <c r="F143" s="90">
        <f t="shared" si="1"/>
        <v>3024</v>
      </c>
      <c r="G143" s="40"/>
      <c r="H143" s="30"/>
      <c r="I143" s="30"/>
    </row>
    <row r="144" spans="1:9" ht="47.25">
      <c r="A144" s="24">
        <v>106</v>
      </c>
      <c r="B144" s="92" t="s">
        <v>223</v>
      </c>
      <c r="C144" s="17" t="s">
        <v>140</v>
      </c>
      <c r="D144" s="89">
        <v>2010</v>
      </c>
      <c r="E144" s="91">
        <v>3024</v>
      </c>
      <c r="F144" s="90">
        <f t="shared" si="1"/>
        <v>3024</v>
      </c>
      <c r="G144" s="40"/>
      <c r="H144" s="30"/>
      <c r="I144" s="30"/>
    </row>
    <row r="145" spans="1:9" ht="47.25">
      <c r="A145" s="24">
        <v>107</v>
      </c>
      <c r="B145" s="92" t="s">
        <v>223</v>
      </c>
      <c r="C145" s="17" t="s">
        <v>140</v>
      </c>
      <c r="D145" s="89">
        <v>2010</v>
      </c>
      <c r="E145" s="91">
        <v>3024</v>
      </c>
      <c r="F145" s="90">
        <f t="shared" si="1"/>
        <v>3024</v>
      </c>
      <c r="G145" s="40"/>
      <c r="H145" s="30"/>
      <c r="I145" s="30"/>
    </row>
    <row r="146" spans="1:9" ht="47.25">
      <c r="A146" s="24">
        <v>108</v>
      </c>
      <c r="B146" s="92" t="s">
        <v>223</v>
      </c>
      <c r="C146" s="17" t="s">
        <v>140</v>
      </c>
      <c r="D146" s="89">
        <v>2010</v>
      </c>
      <c r="E146" s="91">
        <v>3024</v>
      </c>
      <c r="F146" s="90">
        <f t="shared" si="1"/>
        <v>3024</v>
      </c>
      <c r="G146" s="40"/>
      <c r="H146" s="30"/>
      <c r="I146" s="30"/>
    </row>
    <row r="147" spans="1:9" ht="47.25">
      <c r="A147" s="24">
        <v>109</v>
      </c>
      <c r="B147" s="92" t="s">
        <v>223</v>
      </c>
      <c r="C147" s="17" t="s">
        <v>140</v>
      </c>
      <c r="D147" s="89">
        <v>2010</v>
      </c>
      <c r="E147" s="91">
        <v>3024</v>
      </c>
      <c r="F147" s="90">
        <f t="shared" si="1"/>
        <v>3024</v>
      </c>
      <c r="G147" s="40"/>
      <c r="H147" s="30"/>
      <c r="I147" s="30"/>
    </row>
    <row r="148" spans="1:9" ht="47.25">
      <c r="A148" s="24">
        <v>110</v>
      </c>
      <c r="B148" s="92" t="s">
        <v>223</v>
      </c>
      <c r="C148" s="17" t="s">
        <v>140</v>
      </c>
      <c r="D148" s="89">
        <v>2010</v>
      </c>
      <c r="E148" s="91">
        <v>3024</v>
      </c>
      <c r="F148" s="90">
        <f t="shared" si="1"/>
        <v>3024</v>
      </c>
      <c r="G148" s="40"/>
      <c r="H148" s="30"/>
      <c r="I148" s="30"/>
    </row>
    <row r="149" spans="1:9" ht="47.25">
      <c r="A149" s="24">
        <v>111</v>
      </c>
      <c r="B149" s="92" t="s">
        <v>223</v>
      </c>
      <c r="C149" s="17" t="s">
        <v>140</v>
      </c>
      <c r="D149" s="89">
        <v>2010</v>
      </c>
      <c r="E149" s="91">
        <v>3024</v>
      </c>
      <c r="F149" s="90">
        <f t="shared" si="1"/>
        <v>3024</v>
      </c>
      <c r="G149" s="40"/>
      <c r="H149" s="30"/>
      <c r="I149" s="30"/>
    </row>
    <row r="150" spans="1:9" ht="47.25">
      <c r="A150" s="24">
        <v>112</v>
      </c>
      <c r="B150" s="92" t="s">
        <v>224</v>
      </c>
      <c r="C150" s="17" t="s">
        <v>140</v>
      </c>
      <c r="D150" s="89">
        <v>2010</v>
      </c>
      <c r="E150" s="91">
        <v>5300</v>
      </c>
      <c r="F150" s="90">
        <f t="shared" si="1"/>
        <v>5300</v>
      </c>
      <c r="G150" s="40"/>
      <c r="H150" s="30"/>
      <c r="I150" s="30"/>
    </row>
    <row r="151" spans="1:9" ht="47.25">
      <c r="A151" s="24">
        <v>113</v>
      </c>
      <c r="B151" s="92" t="s">
        <v>224</v>
      </c>
      <c r="C151" s="17" t="s">
        <v>140</v>
      </c>
      <c r="D151" s="89">
        <v>2010</v>
      </c>
      <c r="E151" s="91">
        <v>5300</v>
      </c>
      <c r="F151" s="90">
        <f t="shared" si="1"/>
        <v>5300</v>
      </c>
      <c r="G151" s="40"/>
      <c r="H151" s="30"/>
      <c r="I151" s="30"/>
    </row>
    <row r="152" spans="1:9" ht="47.25">
      <c r="A152" s="24">
        <v>114</v>
      </c>
      <c r="B152" s="92" t="s">
        <v>224</v>
      </c>
      <c r="C152" s="17" t="s">
        <v>140</v>
      </c>
      <c r="D152" s="89">
        <v>2010</v>
      </c>
      <c r="E152" s="91">
        <v>5300</v>
      </c>
      <c r="F152" s="90">
        <f t="shared" si="1"/>
        <v>5300</v>
      </c>
      <c r="G152" s="40"/>
      <c r="H152" s="30"/>
      <c r="I152" s="30"/>
    </row>
    <row r="153" spans="1:9" ht="47.25">
      <c r="A153" s="24">
        <v>115</v>
      </c>
      <c r="B153" s="92" t="s">
        <v>224</v>
      </c>
      <c r="C153" s="17" t="s">
        <v>140</v>
      </c>
      <c r="D153" s="89">
        <v>2010</v>
      </c>
      <c r="E153" s="91">
        <v>5300</v>
      </c>
      <c r="F153" s="90">
        <f t="shared" si="1"/>
        <v>5300</v>
      </c>
      <c r="G153" s="40"/>
      <c r="H153" s="30"/>
      <c r="I153" s="30"/>
    </row>
    <row r="154" spans="1:9" ht="47.25">
      <c r="A154" s="24">
        <v>116</v>
      </c>
      <c r="B154" s="92" t="s">
        <v>224</v>
      </c>
      <c r="C154" s="17" t="s">
        <v>140</v>
      </c>
      <c r="D154" s="89">
        <v>2010</v>
      </c>
      <c r="E154" s="91">
        <v>5300</v>
      </c>
      <c r="F154" s="90">
        <f t="shared" si="1"/>
        <v>5300</v>
      </c>
      <c r="G154" s="40"/>
      <c r="H154" s="30"/>
      <c r="I154" s="30"/>
    </row>
    <row r="155" spans="1:9" ht="47.25">
      <c r="A155" s="24">
        <v>117</v>
      </c>
      <c r="B155" s="92" t="s">
        <v>224</v>
      </c>
      <c r="C155" s="17" t="s">
        <v>140</v>
      </c>
      <c r="D155" s="89">
        <v>2010</v>
      </c>
      <c r="E155" s="91">
        <v>5300</v>
      </c>
      <c r="F155" s="90">
        <f t="shared" si="1"/>
        <v>5300</v>
      </c>
      <c r="G155" s="40"/>
      <c r="H155" s="30"/>
      <c r="I155" s="30"/>
    </row>
    <row r="156" spans="1:9" ht="47.25">
      <c r="A156" s="24">
        <v>118</v>
      </c>
      <c r="B156" s="92" t="s">
        <v>224</v>
      </c>
      <c r="C156" s="17" t="s">
        <v>140</v>
      </c>
      <c r="D156" s="89">
        <v>2010</v>
      </c>
      <c r="E156" s="91">
        <v>5300</v>
      </c>
      <c r="F156" s="90">
        <f t="shared" si="1"/>
        <v>5300</v>
      </c>
      <c r="G156" s="40"/>
      <c r="H156" s="30"/>
      <c r="I156" s="30"/>
    </row>
    <row r="157" spans="1:9" ht="47.25">
      <c r="A157" s="24">
        <v>119</v>
      </c>
      <c r="B157" s="92" t="s">
        <v>224</v>
      </c>
      <c r="C157" s="17" t="s">
        <v>140</v>
      </c>
      <c r="D157" s="89">
        <v>2010</v>
      </c>
      <c r="E157" s="91">
        <v>5300</v>
      </c>
      <c r="F157" s="90">
        <f t="shared" si="1"/>
        <v>5300</v>
      </c>
      <c r="G157" s="40"/>
      <c r="H157" s="30"/>
      <c r="I157" s="30"/>
    </row>
    <row r="158" spans="1:9" ht="47.25">
      <c r="A158" s="24">
        <v>120</v>
      </c>
      <c r="B158" s="92" t="s">
        <v>220</v>
      </c>
      <c r="C158" s="17" t="s">
        <v>140</v>
      </c>
      <c r="D158" s="89">
        <v>2010</v>
      </c>
      <c r="E158" s="91">
        <v>5389</v>
      </c>
      <c r="F158" s="90">
        <f t="shared" si="1"/>
        <v>5389</v>
      </c>
      <c r="G158" s="40"/>
      <c r="H158" s="30"/>
      <c r="I158" s="30"/>
    </row>
    <row r="159" spans="1:9" ht="47.25">
      <c r="A159" s="24">
        <v>121</v>
      </c>
      <c r="B159" s="92" t="s">
        <v>220</v>
      </c>
      <c r="C159" s="17" t="s">
        <v>140</v>
      </c>
      <c r="D159" s="89">
        <v>2010</v>
      </c>
      <c r="E159" s="91">
        <v>5389</v>
      </c>
      <c r="F159" s="90">
        <f t="shared" si="1"/>
        <v>5389</v>
      </c>
      <c r="G159" s="40"/>
      <c r="H159" s="30"/>
      <c r="I159" s="30"/>
    </row>
    <row r="160" spans="1:9" ht="47.25">
      <c r="A160" s="24">
        <v>122</v>
      </c>
      <c r="B160" s="92" t="s">
        <v>225</v>
      </c>
      <c r="C160" s="17" t="s">
        <v>140</v>
      </c>
      <c r="D160" s="89">
        <v>2010</v>
      </c>
      <c r="E160" s="91">
        <v>9937</v>
      </c>
      <c r="F160" s="90">
        <f t="shared" si="1"/>
        <v>9937</v>
      </c>
      <c r="G160" s="40"/>
      <c r="H160" s="30"/>
      <c r="I160" s="30"/>
    </row>
    <row r="161" spans="1:9" ht="47.25">
      <c r="A161" s="24">
        <v>123</v>
      </c>
      <c r="B161" s="92" t="s">
        <v>226</v>
      </c>
      <c r="C161" s="17" t="s">
        <v>140</v>
      </c>
      <c r="D161" s="89">
        <v>2010</v>
      </c>
      <c r="E161" s="91">
        <v>4687</v>
      </c>
      <c r="F161" s="90">
        <f t="shared" si="1"/>
        <v>4687</v>
      </c>
      <c r="G161" s="40"/>
      <c r="H161" s="30"/>
      <c r="I161" s="30"/>
    </row>
    <row r="162" spans="1:9" ht="47.25">
      <c r="A162" s="24">
        <v>124</v>
      </c>
      <c r="B162" s="92" t="s">
        <v>226</v>
      </c>
      <c r="C162" s="17" t="s">
        <v>140</v>
      </c>
      <c r="D162" s="89">
        <v>2010</v>
      </c>
      <c r="E162" s="91">
        <v>4687</v>
      </c>
      <c r="F162" s="90">
        <f t="shared" si="1"/>
        <v>4687</v>
      </c>
      <c r="G162" s="40"/>
      <c r="H162" s="30"/>
      <c r="I162" s="30"/>
    </row>
    <row r="163" spans="1:9" ht="47.25">
      <c r="A163" s="24">
        <v>125</v>
      </c>
      <c r="B163" s="92" t="s">
        <v>226</v>
      </c>
      <c r="C163" s="17" t="s">
        <v>140</v>
      </c>
      <c r="D163" s="89">
        <v>2010</v>
      </c>
      <c r="E163" s="91">
        <v>4687</v>
      </c>
      <c r="F163" s="90">
        <f t="shared" si="1"/>
        <v>4687</v>
      </c>
      <c r="G163" s="40"/>
      <c r="H163" s="30"/>
      <c r="I163" s="30"/>
    </row>
    <row r="164" spans="1:9" ht="47.25">
      <c r="A164" s="24">
        <v>126</v>
      </c>
      <c r="B164" s="92" t="s">
        <v>227</v>
      </c>
      <c r="C164" s="17" t="s">
        <v>140</v>
      </c>
      <c r="D164" s="89">
        <v>2010</v>
      </c>
      <c r="E164" s="91">
        <v>4115</v>
      </c>
      <c r="F164" s="90">
        <f t="shared" si="1"/>
        <v>4115</v>
      </c>
      <c r="G164" s="40"/>
      <c r="H164" s="30"/>
      <c r="I164" s="30"/>
    </row>
    <row r="165" spans="1:9" ht="47.25">
      <c r="A165" s="24">
        <v>127</v>
      </c>
      <c r="B165" s="92" t="s">
        <v>227</v>
      </c>
      <c r="C165" s="17" t="s">
        <v>140</v>
      </c>
      <c r="D165" s="89">
        <v>2010</v>
      </c>
      <c r="E165" s="91">
        <v>4115</v>
      </c>
      <c r="F165" s="90">
        <f t="shared" si="1"/>
        <v>4115</v>
      </c>
      <c r="G165" s="40"/>
      <c r="H165" s="30"/>
      <c r="I165" s="30"/>
    </row>
    <row r="166" spans="1:9" ht="47.25">
      <c r="A166" s="24">
        <v>128</v>
      </c>
      <c r="B166" s="92" t="s">
        <v>227</v>
      </c>
      <c r="C166" s="17" t="s">
        <v>140</v>
      </c>
      <c r="D166" s="89">
        <v>2010</v>
      </c>
      <c r="E166" s="91">
        <v>4115</v>
      </c>
      <c r="F166" s="90">
        <f t="shared" si="1"/>
        <v>4115</v>
      </c>
      <c r="G166" s="40"/>
      <c r="H166" s="30"/>
      <c r="I166" s="30"/>
    </row>
    <row r="167" spans="1:9" ht="47.25">
      <c r="A167" s="24">
        <v>129</v>
      </c>
      <c r="B167" s="92" t="s">
        <v>227</v>
      </c>
      <c r="C167" s="17" t="s">
        <v>140</v>
      </c>
      <c r="D167" s="89">
        <v>2010</v>
      </c>
      <c r="E167" s="91">
        <v>4115</v>
      </c>
      <c r="F167" s="90">
        <f t="shared" si="1"/>
        <v>4115</v>
      </c>
      <c r="G167" s="40"/>
      <c r="H167" s="30"/>
      <c r="I167" s="30"/>
    </row>
    <row r="168" spans="1:9" ht="47.25">
      <c r="A168" s="24">
        <v>130</v>
      </c>
      <c r="B168" s="92" t="s">
        <v>227</v>
      </c>
      <c r="C168" s="17" t="s">
        <v>140</v>
      </c>
      <c r="D168" s="89">
        <v>2010</v>
      </c>
      <c r="E168" s="91">
        <v>4115</v>
      </c>
      <c r="F168" s="90">
        <f t="shared" si="1"/>
        <v>4115</v>
      </c>
      <c r="G168" s="40"/>
      <c r="H168" s="30"/>
      <c r="I168" s="30"/>
    </row>
    <row r="169" spans="1:9" ht="47.25">
      <c r="A169" s="24">
        <v>131</v>
      </c>
      <c r="B169" s="92" t="s">
        <v>227</v>
      </c>
      <c r="C169" s="17" t="s">
        <v>140</v>
      </c>
      <c r="D169" s="89">
        <v>2010</v>
      </c>
      <c r="E169" s="91">
        <v>4115</v>
      </c>
      <c r="F169" s="90">
        <f t="shared" si="1"/>
        <v>4115</v>
      </c>
      <c r="G169" s="40"/>
      <c r="H169" s="30"/>
      <c r="I169" s="30"/>
    </row>
    <row r="170" spans="1:9" ht="47.25">
      <c r="A170" s="24">
        <v>132</v>
      </c>
      <c r="B170" s="92" t="s">
        <v>227</v>
      </c>
      <c r="C170" s="17" t="s">
        <v>140</v>
      </c>
      <c r="D170" s="89">
        <v>2010</v>
      </c>
      <c r="E170" s="91">
        <v>4115</v>
      </c>
      <c r="F170" s="90">
        <f t="shared" si="1"/>
        <v>4115</v>
      </c>
      <c r="G170" s="40"/>
      <c r="H170" s="30"/>
      <c r="I170" s="30"/>
    </row>
    <row r="171" spans="1:9" ht="47.25">
      <c r="A171" s="24">
        <v>133</v>
      </c>
      <c r="B171" s="92" t="s">
        <v>227</v>
      </c>
      <c r="C171" s="17" t="s">
        <v>140</v>
      </c>
      <c r="D171" s="89">
        <v>2010</v>
      </c>
      <c r="E171" s="91">
        <v>4115</v>
      </c>
      <c r="F171" s="90">
        <f t="shared" si="1"/>
        <v>4115</v>
      </c>
      <c r="G171" s="40"/>
      <c r="H171" s="30"/>
      <c r="I171" s="30"/>
    </row>
    <row r="172" spans="1:9" ht="47.25">
      <c r="A172" s="24">
        <v>134</v>
      </c>
      <c r="B172" s="92" t="s">
        <v>227</v>
      </c>
      <c r="C172" s="17" t="s">
        <v>140</v>
      </c>
      <c r="D172" s="89">
        <v>2010</v>
      </c>
      <c r="E172" s="91">
        <v>4115</v>
      </c>
      <c r="F172" s="90">
        <f t="shared" si="1"/>
        <v>4115</v>
      </c>
      <c r="G172" s="40"/>
      <c r="H172" s="30"/>
      <c r="I172" s="30"/>
    </row>
    <row r="173" spans="1:9" ht="47.25">
      <c r="A173" s="24">
        <v>135</v>
      </c>
      <c r="B173" s="92" t="s">
        <v>228</v>
      </c>
      <c r="C173" s="17" t="s">
        <v>140</v>
      </c>
      <c r="D173" s="89">
        <v>2010</v>
      </c>
      <c r="E173" s="91">
        <v>3215</v>
      </c>
      <c r="F173" s="90">
        <f t="shared" si="1"/>
        <v>3215</v>
      </c>
      <c r="G173" s="40"/>
      <c r="H173" s="30"/>
      <c r="I173" s="30"/>
    </row>
    <row r="174" spans="1:9" ht="47.25">
      <c r="A174" s="24">
        <v>136</v>
      </c>
      <c r="B174" s="92" t="s">
        <v>229</v>
      </c>
      <c r="C174" s="17" t="s">
        <v>140</v>
      </c>
      <c r="D174" s="89">
        <v>2010</v>
      </c>
      <c r="E174" s="91">
        <v>3215</v>
      </c>
      <c r="F174" s="90">
        <f t="shared" si="1"/>
        <v>3215</v>
      </c>
      <c r="G174" s="40"/>
      <c r="H174" s="30"/>
      <c r="I174" s="30"/>
    </row>
    <row r="175" spans="1:9" ht="47.25">
      <c r="A175" s="24">
        <v>137</v>
      </c>
      <c r="B175" s="92" t="s">
        <v>229</v>
      </c>
      <c r="C175" s="17" t="s">
        <v>140</v>
      </c>
      <c r="D175" s="89">
        <v>2010</v>
      </c>
      <c r="E175" s="91">
        <v>3215</v>
      </c>
      <c r="F175" s="90">
        <f t="shared" si="1"/>
        <v>3215</v>
      </c>
      <c r="G175" s="40"/>
      <c r="H175" s="30"/>
      <c r="I175" s="30"/>
    </row>
    <row r="176" spans="1:9" ht="47.25">
      <c r="A176" s="24">
        <v>138</v>
      </c>
      <c r="B176" s="92" t="s">
        <v>229</v>
      </c>
      <c r="C176" s="17" t="s">
        <v>140</v>
      </c>
      <c r="D176" s="89">
        <v>2010</v>
      </c>
      <c r="E176" s="91">
        <v>3215</v>
      </c>
      <c r="F176" s="90">
        <f t="shared" si="1"/>
        <v>3215</v>
      </c>
      <c r="G176" s="40"/>
      <c r="H176" s="30"/>
      <c r="I176" s="30"/>
    </row>
    <row r="177" spans="1:9" ht="47.25">
      <c r="A177" s="24">
        <v>139</v>
      </c>
      <c r="B177" s="92" t="s">
        <v>219</v>
      </c>
      <c r="C177" s="17" t="s">
        <v>140</v>
      </c>
      <c r="D177" s="89">
        <v>2010</v>
      </c>
      <c r="E177" s="91">
        <v>7155</v>
      </c>
      <c r="F177" s="90">
        <f t="shared" si="1"/>
        <v>7155</v>
      </c>
      <c r="G177" s="40"/>
      <c r="H177" s="30"/>
      <c r="I177" s="30"/>
    </row>
    <row r="178" spans="1:9" ht="47.25">
      <c r="A178" s="24">
        <v>140</v>
      </c>
      <c r="B178" s="92" t="s">
        <v>219</v>
      </c>
      <c r="C178" s="17" t="s">
        <v>140</v>
      </c>
      <c r="D178" s="89">
        <v>2010</v>
      </c>
      <c r="E178" s="91">
        <v>7155</v>
      </c>
      <c r="F178" s="90">
        <f t="shared" si="1"/>
        <v>7155</v>
      </c>
      <c r="G178" s="40"/>
      <c r="H178" s="30"/>
      <c r="I178" s="30"/>
    </row>
    <row r="179" spans="1:9" ht="47.25">
      <c r="A179" s="24">
        <v>141</v>
      </c>
      <c r="B179" s="92" t="s">
        <v>219</v>
      </c>
      <c r="C179" s="17" t="s">
        <v>140</v>
      </c>
      <c r="D179" s="89">
        <v>2010</v>
      </c>
      <c r="E179" s="91">
        <v>7155</v>
      </c>
      <c r="F179" s="90">
        <f t="shared" si="1"/>
        <v>7155</v>
      </c>
      <c r="G179" s="40"/>
      <c r="H179" s="30"/>
      <c r="I179" s="30"/>
    </row>
    <row r="180" spans="1:9" ht="47.25">
      <c r="A180" s="24">
        <v>142</v>
      </c>
      <c r="B180" s="92" t="s">
        <v>230</v>
      </c>
      <c r="C180" s="17" t="s">
        <v>140</v>
      </c>
      <c r="D180" s="89">
        <v>2010</v>
      </c>
      <c r="E180" s="91">
        <v>15000</v>
      </c>
      <c r="F180" s="90">
        <f>E180-G180</f>
        <v>15000</v>
      </c>
      <c r="G180" s="40"/>
      <c r="H180" s="30"/>
      <c r="I180" s="30"/>
    </row>
    <row r="181" spans="1:9" ht="47.25">
      <c r="A181" s="24">
        <v>143</v>
      </c>
      <c r="B181" s="92" t="s">
        <v>230</v>
      </c>
      <c r="C181" s="17" t="s">
        <v>140</v>
      </c>
      <c r="D181" s="89">
        <v>2010</v>
      </c>
      <c r="E181" s="91">
        <v>15000</v>
      </c>
      <c r="F181" s="90">
        <f>E181-G181</f>
        <v>15000</v>
      </c>
      <c r="G181" s="40"/>
      <c r="H181" s="30"/>
      <c r="I181" s="30"/>
    </row>
    <row r="182" spans="1:9" ht="47.25">
      <c r="A182" s="24">
        <v>144</v>
      </c>
      <c r="B182" s="89" t="s">
        <v>231</v>
      </c>
      <c r="C182" s="17" t="s">
        <v>140</v>
      </c>
      <c r="D182" s="89">
        <v>2004</v>
      </c>
      <c r="E182" s="91">
        <v>5244</v>
      </c>
      <c r="F182" s="90">
        <f>E182-G182</f>
        <v>5244</v>
      </c>
      <c r="G182" s="40"/>
      <c r="H182" s="30"/>
      <c r="I182" s="30"/>
    </row>
    <row r="183" spans="1:9" ht="47.25">
      <c r="A183" s="24">
        <v>145</v>
      </c>
      <c r="B183" s="89" t="s">
        <v>232</v>
      </c>
      <c r="C183" s="17" t="s">
        <v>140</v>
      </c>
      <c r="D183" s="86">
        <v>2007</v>
      </c>
      <c r="E183" s="90">
        <v>150000</v>
      </c>
      <c r="F183" s="90">
        <f>E183-G183</f>
        <v>150000</v>
      </c>
      <c r="G183" s="19"/>
      <c r="H183" s="30"/>
      <c r="I183" s="30"/>
    </row>
    <row r="184" spans="1:9" ht="47.25">
      <c r="A184" s="24">
        <v>146</v>
      </c>
      <c r="B184" s="89" t="s">
        <v>233</v>
      </c>
      <c r="C184" s="17" t="s">
        <v>140</v>
      </c>
      <c r="D184" s="86">
        <v>2010</v>
      </c>
      <c r="E184" s="91">
        <v>492733.33</v>
      </c>
      <c r="F184" s="90">
        <v>492733.33</v>
      </c>
      <c r="G184" s="19">
        <f>E184-F184</f>
        <v>0</v>
      </c>
      <c r="H184" s="30"/>
      <c r="I184" s="30"/>
    </row>
    <row r="185" spans="1:9" ht="25.5" customHeight="1">
      <c r="A185" s="24"/>
      <c r="B185" s="24" t="s">
        <v>145</v>
      </c>
      <c r="C185" s="24"/>
      <c r="D185" s="24"/>
      <c r="E185" s="78">
        <f>SUM(E39:E184)</f>
        <v>1893657.87</v>
      </c>
      <c r="F185" s="79">
        <f>SUM(F39:F184)</f>
        <v>1893657.87</v>
      </c>
      <c r="G185" s="40">
        <f>SUM(G39:G184)</f>
        <v>0</v>
      </c>
      <c r="H185" s="30"/>
      <c r="I185" s="30"/>
    </row>
    <row r="186" spans="1:9" ht="15.75">
      <c r="A186" s="30"/>
      <c r="B186" s="30"/>
      <c r="C186" s="30"/>
      <c r="D186" s="30"/>
      <c r="E186" s="30"/>
      <c r="F186" s="30"/>
      <c r="G186" s="30"/>
      <c r="H186" s="30"/>
      <c r="I186" s="30"/>
    </row>
    <row r="187" spans="1:9" ht="15.75">
      <c r="A187" s="100" t="s">
        <v>116</v>
      </c>
      <c r="B187" s="100"/>
      <c r="C187" s="100"/>
      <c r="D187" s="121" t="s">
        <v>6</v>
      </c>
      <c r="E187" s="121"/>
      <c r="F187" s="121" t="s">
        <v>253</v>
      </c>
      <c r="G187" s="121"/>
      <c r="H187" s="30"/>
      <c r="I187" s="30"/>
    </row>
    <row r="188" spans="1:9" ht="15.75">
      <c r="A188" s="30"/>
      <c r="B188" s="30"/>
      <c r="C188" s="30"/>
      <c r="D188" s="121" t="s">
        <v>7</v>
      </c>
      <c r="E188" s="121"/>
      <c r="F188" s="121" t="s">
        <v>8</v>
      </c>
      <c r="G188" s="121"/>
      <c r="H188" s="30"/>
      <c r="I188" s="30"/>
    </row>
    <row r="189" spans="1:9" ht="15.75">
      <c r="A189" s="100" t="s">
        <v>119</v>
      </c>
      <c r="B189" s="100"/>
      <c r="C189" s="30"/>
      <c r="D189" s="121" t="s">
        <v>6</v>
      </c>
      <c r="E189" s="121"/>
      <c r="F189" s="121" t="s">
        <v>239</v>
      </c>
      <c r="G189" s="121"/>
      <c r="H189" s="30"/>
      <c r="I189" s="30"/>
    </row>
    <row r="190" spans="1:9" ht="15.75">
      <c r="A190" s="30"/>
      <c r="B190" s="30"/>
      <c r="C190" s="30"/>
      <c r="D190" s="121" t="s">
        <v>7</v>
      </c>
      <c r="E190" s="121"/>
      <c r="F190" s="121" t="s">
        <v>8</v>
      </c>
      <c r="G190" s="121"/>
      <c r="H190" s="30"/>
      <c r="I190" s="30"/>
    </row>
    <row r="191" spans="1:9" ht="15.75">
      <c r="A191" s="100" t="s">
        <v>118</v>
      </c>
      <c r="B191" s="100"/>
      <c r="C191" s="30"/>
      <c r="D191" s="121" t="s">
        <v>6</v>
      </c>
      <c r="E191" s="121"/>
      <c r="F191" s="121" t="s">
        <v>117</v>
      </c>
      <c r="G191" s="121"/>
      <c r="H191" s="30"/>
      <c r="I191" s="30"/>
    </row>
    <row r="192" spans="1:9" ht="15.75">
      <c r="A192" s="30"/>
      <c r="B192" s="30"/>
      <c r="C192" s="30"/>
      <c r="D192" s="121" t="s">
        <v>7</v>
      </c>
      <c r="E192" s="121"/>
      <c r="F192" s="121" t="s">
        <v>8</v>
      </c>
      <c r="G192" s="121"/>
      <c r="H192" s="30"/>
      <c r="I192" s="30"/>
    </row>
    <row r="193" spans="1:7" ht="15">
      <c r="A193" s="13"/>
      <c r="B193" s="13"/>
      <c r="C193" s="13"/>
      <c r="D193" s="13"/>
      <c r="E193" s="13"/>
      <c r="F193" s="13"/>
      <c r="G193" s="13"/>
    </row>
    <row r="194" spans="1:7" ht="15">
      <c r="A194" s="13"/>
      <c r="B194" s="13"/>
      <c r="C194" s="13"/>
      <c r="D194" s="13"/>
      <c r="E194" s="13"/>
      <c r="F194" s="13"/>
      <c r="G194" s="13"/>
    </row>
  </sheetData>
  <sheetProtection/>
  <mergeCells count="31">
    <mergeCell ref="B3:B4"/>
    <mergeCell ref="C3:C4"/>
    <mergeCell ref="A35:G35"/>
    <mergeCell ref="D187:E187"/>
    <mergeCell ref="A1:I1"/>
    <mergeCell ref="A2:I2"/>
    <mergeCell ref="A28:F28"/>
    <mergeCell ref="F3:F4"/>
    <mergeCell ref="G3:G4"/>
    <mergeCell ref="H3:H4"/>
    <mergeCell ref="A5:I5"/>
    <mergeCell ref="A11:I11"/>
    <mergeCell ref="F187:G187"/>
    <mergeCell ref="A187:C187"/>
    <mergeCell ref="E3:E4"/>
    <mergeCell ref="A26:I26"/>
    <mergeCell ref="A189:B189"/>
    <mergeCell ref="D189:E189"/>
    <mergeCell ref="I3:I4"/>
    <mergeCell ref="F189:G189"/>
    <mergeCell ref="A3:A4"/>
    <mergeCell ref="D3:D4"/>
    <mergeCell ref="D192:E192"/>
    <mergeCell ref="F191:G191"/>
    <mergeCell ref="F192:G192"/>
    <mergeCell ref="A191:B191"/>
    <mergeCell ref="D188:E188"/>
    <mergeCell ref="F190:G190"/>
    <mergeCell ref="D191:E191"/>
    <mergeCell ref="D190:E190"/>
    <mergeCell ref="F188:G188"/>
  </mergeCells>
  <printOptions/>
  <pageMargins left="0.7086614173228347" right="0.7086614173228347" top="0.15748031496062992" bottom="0" header="0.31496062992125984" footer="0.31496062992125984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2012-05-20T11:18:52Z</cp:lastPrinted>
  <dcterms:created xsi:type="dcterms:W3CDTF">2006-09-28T05:33:49Z</dcterms:created>
  <dcterms:modified xsi:type="dcterms:W3CDTF">2017-02-02T09:53:02Z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